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66925"/>
  <mc:AlternateContent xmlns:mc="http://schemas.openxmlformats.org/markup-compatibility/2006">
    <mc:Choice Requires="x15">
      <x15ac:absPath xmlns:x15ac="http://schemas.microsoft.com/office/spreadsheetml/2010/11/ac" url="https://jll2.sharepoint.com/teams/UpstreamTeam/Shared Documents/General/01. Clients/EPRA/1. Projects/2309 - 4thVersion_sBRP Update - 920000000331765/3. Drafting/Draft 3/"/>
    </mc:Choice>
  </mc:AlternateContent>
  <xr:revisionPtr revIDLastSave="0" documentId="8_{C3CE7A38-7A56-4179-965C-E27438B8587D}" xr6:coauthVersionLast="47" xr6:coauthVersionMax="47" xr10:uidLastSave="{00000000-0000-0000-0000-000000000000}"/>
  <bookViews>
    <workbookView xWindow="-5160" yWindow="-21720" windowWidth="38640" windowHeight="21240" activeTab="2" xr2:uid="{00000000-000D-0000-FFFF-FFFF00000000}"/>
  </bookViews>
  <sheets>
    <sheet name="Introduction" sheetId="9" r:id="rId1"/>
    <sheet name="Sample Table" sheetId="8" r:id="rId2"/>
    <sheet name="Blank Table" sheetId="10"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7" i="8" l="1"/>
  <c r="J80" i="8"/>
  <c r="H80" i="8"/>
  <c r="K81" i="8"/>
  <c r="J81" i="8"/>
  <c r="H81" i="8" s="1"/>
  <c r="M24" i="8"/>
  <c r="M59" i="8" s="1"/>
  <c r="R63" i="8"/>
  <c r="AC66" i="8"/>
  <c r="AB66" i="8"/>
  <c r="AC65" i="8"/>
  <c r="AB65" i="8"/>
  <c r="AC62" i="8"/>
  <c r="AB62" i="8"/>
  <c r="AC60" i="8"/>
  <c r="AB60" i="8"/>
  <c r="AC61" i="8"/>
  <c r="AB61" i="8"/>
  <c r="AB57" i="8"/>
  <c r="AB56" i="8" s="1"/>
  <c r="AC57" i="8"/>
  <c r="AC56" i="8" s="1"/>
  <c r="AC50" i="8"/>
  <c r="AC51" i="8"/>
  <c r="AB50" i="8"/>
  <c r="X50" i="8"/>
  <c r="W50" i="8"/>
  <c r="N50" i="8"/>
  <c r="M50" i="8"/>
  <c r="K80" i="8"/>
  <c r="I80" i="8" s="1"/>
  <c r="X61" i="8"/>
  <c r="W61" i="8"/>
  <c r="X60" i="8"/>
  <c r="W60" i="8"/>
  <c r="X57" i="8"/>
  <c r="X56" i="8" s="1"/>
  <c r="W57" i="8"/>
  <c r="W56" i="8" s="1"/>
  <c r="AB51" i="8"/>
  <c r="M51" i="8"/>
  <c r="I45" i="8"/>
  <c r="H45" i="8"/>
  <c r="N45" i="8"/>
  <c r="N40" i="8" s="1"/>
  <c r="I40" i="8" s="1"/>
  <c r="M45" i="8"/>
  <c r="N37" i="8"/>
  <c r="N53" i="8" s="1"/>
  <c r="O37" i="8"/>
  <c r="P37" i="8"/>
  <c r="M37" i="8"/>
  <c r="J37" i="8"/>
  <c r="K37" i="8"/>
  <c r="I37" i="8"/>
  <c r="I55" i="8" s="1"/>
  <c r="H37" i="8"/>
  <c r="H43" i="8" s="1"/>
  <c r="H33" i="8"/>
  <c r="I31" i="8"/>
  <c r="H31" i="8"/>
  <c r="H25" i="8"/>
  <c r="N24" i="8"/>
  <c r="O24" i="8"/>
  <c r="P24" i="8"/>
  <c r="M30" i="8"/>
  <c r="R24" i="8"/>
  <c r="R29" i="8" s="1"/>
  <c r="T24" i="8"/>
  <c r="U24" i="8"/>
  <c r="S24" i="8"/>
  <c r="S30" i="8" s="1"/>
  <c r="S28" i="8" s="1"/>
  <c r="R15" i="8"/>
  <c r="H15" i="8" s="1"/>
  <c r="M57" i="8"/>
  <c r="H57" i="8" s="1"/>
  <c r="N57" i="8"/>
  <c r="I57" i="8" s="1"/>
  <c r="X18" i="8"/>
  <c r="W18" i="8"/>
  <c r="S16" i="8"/>
  <c r="I16" i="8" s="1"/>
  <c r="R16" i="8"/>
  <c r="H16" i="8" s="1"/>
  <c r="S15" i="8"/>
  <c r="I15" i="8" s="1"/>
  <c r="AC17" i="8"/>
  <c r="I17" i="8" s="1"/>
  <c r="AB17" i="8"/>
  <c r="H17" i="8" s="1"/>
  <c r="N18" i="8"/>
  <c r="M18" i="8"/>
  <c r="K8" i="8"/>
  <c r="J8" i="8"/>
  <c r="I8" i="8"/>
  <c r="I61" i="8" s="1"/>
  <c r="H8" i="8"/>
  <c r="K4" i="8"/>
  <c r="K5" i="8"/>
  <c r="K6" i="8"/>
  <c r="J6" i="8"/>
  <c r="J4" i="8"/>
  <c r="J5" i="8"/>
  <c r="I4" i="8"/>
  <c r="I5" i="8"/>
  <c r="I6" i="8"/>
  <c r="H5" i="8"/>
  <c r="H6" i="8"/>
  <c r="H4" i="8"/>
  <c r="J22" i="8"/>
  <c r="K22" i="8"/>
  <c r="J23" i="8"/>
  <c r="K23" i="8"/>
  <c r="J25" i="8"/>
  <c r="K25" i="8"/>
  <c r="K26" i="8"/>
  <c r="J26" i="8"/>
  <c r="H22" i="8"/>
  <c r="I22" i="8"/>
  <c r="H23" i="8"/>
  <c r="I23" i="8"/>
  <c r="I25" i="8"/>
  <c r="S64" i="8"/>
  <c r="R64" i="8"/>
  <c r="S63" i="8"/>
  <c r="S61" i="8"/>
  <c r="R61" i="8"/>
  <c r="R67" i="8"/>
  <c r="H67" i="8"/>
  <c r="S67" i="8"/>
  <c r="N60" i="8"/>
  <c r="M61" i="8"/>
  <c r="N61" i="8"/>
  <c r="N62" i="8"/>
  <c r="M63" i="8"/>
  <c r="N63" i="8"/>
  <c r="M64" i="8"/>
  <c r="N64" i="8"/>
  <c r="N55" i="8"/>
  <c r="M55" i="8"/>
  <c r="I67" i="8"/>
  <c r="AF96" i="8"/>
  <c r="AF94" i="8"/>
  <c r="AF95" i="8"/>
  <c r="AF97" i="8"/>
  <c r="AF98" i="8"/>
  <c r="AF99" i="8"/>
  <c r="AF100" i="8"/>
  <c r="AF101" i="8"/>
  <c r="AF93" i="8"/>
  <c r="I81" i="8" l="1"/>
  <c r="W68" i="8"/>
  <c r="W69" i="8"/>
  <c r="X68" i="8"/>
  <c r="X69" i="8"/>
  <c r="AB68" i="8"/>
  <c r="AB69" i="8"/>
  <c r="AC68" i="8"/>
  <c r="AC69" i="8"/>
  <c r="I13" i="8"/>
  <c r="I11" i="8"/>
  <c r="N30" i="8"/>
  <c r="N28" i="8" s="1"/>
  <c r="N59" i="8"/>
  <c r="M42" i="8"/>
  <c r="H11" i="8"/>
  <c r="H12" i="8"/>
  <c r="M54" i="8"/>
  <c r="M62" i="8"/>
  <c r="M60" i="8" s="1"/>
  <c r="I12" i="8"/>
  <c r="M40" i="8"/>
  <c r="H40" i="8" s="1"/>
  <c r="M41" i="8"/>
  <c r="S29" i="8"/>
  <c r="H13" i="8"/>
  <c r="M43" i="8"/>
  <c r="J24" i="8"/>
  <c r="S58" i="8"/>
  <c r="H18" i="8"/>
  <c r="H14" i="8" s="1"/>
  <c r="I43" i="8"/>
  <c r="H41" i="8"/>
  <c r="N41" i="8"/>
  <c r="I18" i="8"/>
  <c r="I14" i="8" s="1"/>
  <c r="H42" i="8"/>
  <c r="N43" i="8"/>
  <c r="I41" i="8"/>
  <c r="I42" i="8"/>
  <c r="N66" i="8"/>
  <c r="R62" i="8"/>
  <c r="R10" i="8"/>
  <c r="H10" i="8" s="1"/>
  <c r="N42" i="8"/>
  <c r="H24" i="8"/>
  <c r="H29" i="8" s="1"/>
  <c r="S26" i="8"/>
  <c r="R30" i="8"/>
  <c r="H30" i="8" s="1"/>
  <c r="N54" i="8"/>
  <c r="N52" i="8" s="1"/>
  <c r="S10" i="8"/>
  <c r="K24" i="8"/>
  <c r="M28" i="8"/>
  <c r="R58" i="8"/>
  <c r="N65" i="8"/>
  <c r="M65" i="8"/>
  <c r="M53" i="8"/>
  <c r="I53" i="8"/>
  <c r="M66" i="8"/>
  <c r="H55" i="8"/>
  <c r="I54" i="8"/>
  <c r="I30" i="8"/>
  <c r="R26" i="8"/>
  <c r="S62" i="8"/>
  <c r="I24" i="8"/>
  <c r="I29" i="8" s="1"/>
  <c r="H64" i="8"/>
  <c r="H61" i="8"/>
  <c r="R60" i="8"/>
  <c r="I63" i="8"/>
  <c r="I64" i="8"/>
  <c r="I66" i="8"/>
  <c r="H63" i="8"/>
  <c r="M56" i="8"/>
  <c r="N56" i="8"/>
  <c r="AC71" i="8" l="1"/>
  <c r="AC77" i="8"/>
  <c r="AC76" i="8"/>
  <c r="AC70" i="8"/>
  <c r="AC75" i="8"/>
  <c r="AC74" i="8"/>
  <c r="AB71" i="8"/>
  <c r="AB77" i="8"/>
  <c r="AB76" i="8"/>
  <c r="AB70" i="8"/>
  <c r="AB74" i="8"/>
  <c r="AB75" i="8"/>
  <c r="X71" i="8"/>
  <c r="X77" i="8"/>
  <c r="X76" i="8"/>
  <c r="X70" i="8"/>
  <c r="X75" i="8"/>
  <c r="X74" i="8"/>
  <c r="W71" i="8"/>
  <c r="W76" i="8"/>
  <c r="W70" i="8"/>
  <c r="W74" i="8"/>
  <c r="W75" i="8"/>
  <c r="R68" i="8"/>
  <c r="R69" i="8"/>
  <c r="N68" i="8"/>
  <c r="N69" i="8"/>
  <c r="M52" i="8"/>
  <c r="M69" i="8" s="1"/>
  <c r="H58" i="8"/>
  <c r="R59" i="8"/>
  <c r="I58" i="8"/>
  <c r="S59" i="8"/>
  <c r="S60" i="8"/>
  <c r="S50" i="8"/>
  <c r="H26" i="8"/>
  <c r="R50" i="8"/>
  <c r="I28" i="8"/>
  <c r="I59" i="8"/>
  <c r="H28" i="8"/>
  <c r="I52" i="8"/>
  <c r="R28" i="8"/>
  <c r="I26" i="8"/>
  <c r="H9" i="8"/>
  <c r="I10" i="8"/>
  <c r="S56" i="8"/>
  <c r="I65" i="8"/>
  <c r="H53" i="8"/>
  <c r="H66" i="8"/>
  <c r="H62" i="8"/>
  <c r="H60" i="8" s="1"/>
  <c r="I62" i="8"/>
  <c r="M68" i="8"/>
  <c r="M70" i="8" l="1"/>
  <c r="M75" i="8"/>
  <c r="M74" i="8"/>
  <c r="M71" i="8"/>
  <c r="M76" i="8"/>
  <c r="M77" i="8"/>
  <c r="N71" i="8"/>
  <c r="N76" i="8"/>
  <c r="N77" i="8"/>
  <c r="N70" i="8"/>
  <c r="N75" i="8"/>
  <c r="N74" i="8"/>
  <c r="R71" i="8"/>
  <c r="R77" i="8"/>
  <c r="R76" i="8"/>
  <c r="R70" i="8"/>
  <c r="R74" i="8"/>
  <c r="R75" i="8"/>
  <c r="S68" i="8"/>
  <c r="S69" i="8"/>
  <c r="H59" i="8"/>
  <c r="R56" i="8"/>
  <c r="H56" i="8"/>
  <c r="I51" i="8"/>
  <c r="I50" i="8"/>
  <c r="H51" i="8"/>
  <c r="H50" i="8"/>
  <c r="I60" i="8"/>
  <c r="I9" i="8"/>
  <c r="I56" i="8"/>
  <c r="I69" i="8" s="1"/>
  <c r="H54" i="8"/>
  <c r="H52" i="8" s="1"/>
  <c r="H65" i="8"/>
  <c r="I71" i="8" l="1"/>
  <c r="I77" i="8"/>
  <c r="I76" i="8"/>
  <c r="S71" i="8"/>
  <c r="S77" i="8"/>
  <c r="S76" i="8"/>
  <c r="S70" i="8"/>
  <c r="S75" i="8"/>
  <c r="S74" i="8"/>
  <c r="H69" i="8"/>
  <c r="H68" i="8"/>
  <c r="I68" i="8"/>
  <c r="I70" i="8" l="1"/>
  <c r="I75" i="8"/>
  <c r="I74" i="8"/>
  <c r="H70" i="8"/>
  <c r="H75" i="8"/>
  <c r="H74" i="8"/>
  <c r="H71" i="8"/>
  <c r="H77" i="8"/>
  <c r="H76" i="8"/>
  <c r="AE111" i="8"/>
  <c r="AE110" i="8"/>
  <c r="AE109" i="8"/>
  <c r="AE108" i="8"/>
  <c r="AE107" i="8"/>
  <c r="AE106" i="8"/>
  <c r="AE105" i="8"/>
  <c r="AE104" i="8"/>
  <c r="AC111" i="8" l="1"/>
  <c r="AC110" i="8"/>
  <c r="AC109" i="8"/>
  <c r="AC108" i="8"/>
  <c r="AC107" i="8"/>
  <c r="AC106" i="8"/>
  <c r="AC105" i="8"/>
  <c r="AC104" i="8"/>
  <c r="N51" i="8" l="1"/>
  <c r="R51" i="8"/>
  <c r="S51" i="8"/>
  <c r="W51" i="8"/>
  <c r="X51" i="8"/>
  <c r="Z104" i="8"/>
  <c r="Z105" i="8"/>
  <c r="Z106" i="8"/>
  <c r="Z107" i="8"/>
  <c r="Z108" i="8"/>
  <c r="Z109" i="8"/>
  <c r="Z110" i="8"/>
  <c r="Z111" i="8"/>
  <c r="M104" i="8"/>
  <c r="N104" i="8"/>
  <c r="O104" i="8"/>
  <c r="P104" i="8"/>
  <c r="R104" i="8"/>
  <c r="S104" i="8"/>
  <c r="T104" i="8"/>
  <c r="U104" i="8"/>
  <c r="W104" i="8"/>
  <c r="X104" i="8"/>
  <c r="Y104" i="8"/>
  <c r="M105" i="8"/>
  <c r="N105" i="8"/>
  <c r="O105" i="8"/>
  <c r="P105" i="8"/>
  <c r="R105" i="8"/>
  <c r="S105" i="8"/>
  <c r="T105" i="8"/>
  <c r="U105" i="8"/>
  <c r="W105" i="8"/>
  <c r="X105" i="8"/>
  <c r="Y105" i="8"/>
  <c r="M106" i="8"/>
  <c r="N106" i="8"/>
  <c r="O106" i="8"/>
  <c r="P106" i="8"/>
  <c r="R106" i="8"/>
  <c r="S106" i="8"/>
  <c r="T106" i="8"/>
  <c r="U106" i="8"/>
  <c r="W106" i="8"/>
  <c r="X106" i="8"/>
  <c r="Y106" i="8"/>
  <c r="M107" i="8"/>
  <c r="N107" i="8"/>
  <c r="O107" i="8"/>
  <c r="P107" i="8"/>
  <c r="R107" i="8"/>
  <c r="S107" i="8"/>
  <c r="T107" i="8"/>
  <c r="U107" i="8"/>
  <c r="W107" i="8"/>
  <c r="X107" i="8"/>
  <c r="Y107" i="8"/>
  <c r="M108" i="8"/>
  <c r="N108" i="8"/>
  <c r="O108" i="8"/>
  <c r="P108" i="8"/>
  <c r="R108" i="8"/>
  <c r="S108" i="8"/>
  <c r="T108" i="8"/>
  <c r="U108" i="8"/>
  <c r="W108" i="8"/>
  <c r="X108" i="8"/>
  <c r="Y108" i="8"/>
  <c r="M109" i="8"/>
  <c r="N109" i="8"/>
  <c r="O109" i="8"/>
  <c r="P109" i="8"/>
  <c r="R109" i="8"/>
  <c r="S109" i="8"/>
  <c r="T109" i="8"/>
  <c r="U109" i="8"/>
  <c r="W109" i="8"/>
  <c r="X109" i="8"/>
  <c r="Y109" i="8"/>
  <c r="M110" i="8"/>
  <c r="N110" i="8"/>
  <c r="O110" i="8"/>
  <c r="P110" i="8"/>
  <c r="R110" i="8"/>
  <c r="S110" i="8"/>
  <c r="T110" i="8"/>
  <c r="U110" i="8"/>
  <c r="W110" i="8"/>
  <c r="X110" i="8"/>
  <c r="Y110" i="8"/>
  <c r="M111" i="8"/>
  <c r="N111" i="8"/>
  <c r="O111" i="8"/>
  <c r="P111" i="8"/>
  <c r="R111" i="8"/>
  <c r="S111" i="8"/>
  <c r="T111" i="8"/>
  <c r="U111" i="8"/>
  <c r="W111" i="8"/>
  <c r="X111" i="8"/>
  <c r="Y111" i="8"/>
  <c r="K104" i="8"/>
  <c r="K105" i="8"/>
  <c r="K106" i="8"/>
  <c r="K107" i="8"/>
  <c r="K108" i="8"/>
  <c r="K109" i="8"/>
  <c r="K110" i="8"/>
  <c r="K111" i="8"/>
  <c r="J111" i="8"/>
  <c r="J110" i="8"/>
  <c r="J109" i="8"/>
  <c r="J108" i="8"/>
  <c r="J107" i="8"/>
  <c r="J106" i="8"/>
  <c r="J105" i="8"/>
  <c r="J104" i="8"/>
</calcChain>
</file>

<file path=xl/sharedStrings.xml><?xml version="1.0" encoding="utf-8"?>
<sst xmlns="http://schemas.openxmlformats.org/spreadsheetml/2006/main" count="986" uniqueCount="315">
  <si>
    <t>EPRA Sustainability Performance Measures Sample Table</t>
  </si>
  <si>
    <t>Fourth edition 
March 2024</t>
  </si>
  <si>
    <t>What is this document?</t>
  </si>
  <si>
    <t>This document is part of the April 2024 EPRA Sustainability Performance Measures update. It comprises of 3 worksheets:</t>
  </si>
  <si>
    <r>
      <t xml:space="preserve">1) </t>
    </r>
    <r>
      <rPr>
        <b/>
        <sz val="11"/>
        <color theme="1"/>
        <rFont val="Calibri"/>
        <family val="2"/>
        <scheme val="minor"/>
      </rPr>
      <t>Introduction:</t>
    </r>
    <r>
      <rPr>
        <sz val="11"/>
        <color theme="1"/>
        <rFont val="Calibri"/>
        <family val="2"/>
        <scheme val="minor"/>
      </rPr>
      <t xml:space="preserve"> Why this document has been created and how to best use it.
2) </t>
    </r>
    <r>
      <rPr>
        <b/>
        <sz val="11"/>
        <color theme="1"/>
        <rFont val="Calibri"/>
        <family val="2"/>
        <scheme val="minor"/>
      </rPr>
      <t>Sample Table:</t>
    </r>
    <r>
      <rPr>
        <sz val="11"/>
        <color theme="1"/>
        <rFont val="Calibri"/>
        <family val="2"/>
        <scheme val="minor"/>
      </rPr>
      <t xml:space="preserve"> Created as a guide to help companies align data tables disclosures with the EPRA sBPR's. The sample table follows industry best practices, the newly updated EPRA sBPR Performance Measures and the sector-agnostic European Sustainability Reporting Standards (ESRS) elements considered relevant to the listed real estate sector. 
3) </t>
    </r>
    <r>
      <rPr>
        <b/>
        <sz val="11"/>
        <color theme="1"/>
        <rFont val="Calibri"/>
        <family val="2"/>
        <scheme val="minor"/>
      </rPr>
      <t>Blank Template:</t>
    </r>
    <r>
      <rPr>
        <sz val="11"/>
        <color theme="1"/>
        <rFont val="Calibri"/>
        <family val="2"/>
        <scheme val="minor"/>
      </rPr>
      <t xml:space="preserve"> A blank table has been included allowing companies to edit and input their data where applicable. </t>
    </r>
  </si>
  <si>
    <t>Why has this document been created?</t>
  </si>
  <si>
    <t xml:space="preserve">Sample Table: </t>
  </si>
  <si>
    <t>This document has been created as a guide for companies when creating data tables for the sBPR's to support a transition to the updated reporting requirements. The document intends to provide guidance and greater clarity to the frequently asked questions by companies regarding the sBPR Performance Measures and Overarching Recommendations.</t>
  </si>
  <si>
    <t>The sample table contains asset and corporate-level performance measures for illustrative purposes.</t>
  </si>
  <si>
    <t xml:space="preserve">The inclusion of the BRIDGE REQUIREMENTS, which may encompass additional metrics or narrative elements, are not mandated by the sBPR but may be necessary for reporting with the ESRS. The sample table highlights the addition of these BRIDGE REQUIREMENTS and how they can be included into an company's EPRA sBPR data tables. </t>
  </si>
  <si>
    <t>Template:</t>
  </si>
  <si>
    <t>A blank template has been created to support companies with their disclosures, mitigating confusion and creating a standardised format for reporting.</t>
  </si>
  <si>
    <t xml:space="preserve">How can companies use this document? </t>
  </si>
  <si>
    <t>Applicability:</t>
  </si>
  <si>
    <t xml:space="preserve">Companies are encouraged to use the template provided, editing it where necessary, to ensure adherence with the updated sBPR guidelines. </t>
  </si>
  <si>
    <t>If a Performance Measure is deemed immaterial by an undertaking, it is acceptable to leave the section with an "N/A" or "Not Applicable". However, a footnote or narrative explaining the reasoning for deeming this Performance Measure as immaterial must be provided to validate the response. Materiality and availability are separate data considerations which should be addressed clearly by the disclosing entity. See further guidance in EPRA sBPR Fourth Edition, Section 7.12 Materiality.</t>
  </si>
  <si>
    <t>Not every given component within the sample table will be similar for all companies and some may benefit from changing the terminologies used to report on indicators. For instance, the types of waste categories listed in the "Composition of Waste" indicator are not exhaustive. It may be necessary to add or remove rows in the blank table to provide all the applicable information required to satisfy the Performance Measure.</t>
  </si>
  <si>
    <t xml:space="preserve">The newly created BRIDGE REQUIREMENTS have been included in the document and are marked with a blue border in both the exemplar and template tabs. </t>
  </si>
  <si>
    <t>EPRA Sustainability Performance Measures (Environment)</t>
  </si>
  <si>
    <t>Third-party assured?</t>
  </si>
  <si>
    <t xml:space="preserve">Total portfolio </t>
  </si>
  <si>
    <t>Performance by asset type</t>
  </si>
  <si>
    <t>ESG</t>
  </si>
  <si>
    <t>Impact Area</t>
  </si>
  <si>
    <t>EPRA Code</t>
  </si>
  <si>
    <t>Unites of measure</t>
  </si>
  <si>
    <t>Indicator</t>
  </si>
  <si>
    <t>Category</t>
  </si>
  <si>
    <t>Absolute performance (Abs)</t>
  </si>
  <si>
    <t>Like-for-Life performance (LfL)</t>
  </si>
  <si>
    <t>Shopping Centres</t>
  </si>
  <si>
    <t>Offices</t>
  </si>
  <si>
    <t>Industrial</t>
  </si>
  <si>
    <t>Headquarter(s)</t>
  </si>
  <si>
    <t>% change</t>
  </si>
  <si>
    <t>2023 (Abs)</t>
  </si>
  <si>
    <t>2024 (Abs)</t>
  </si>
  <si>
    <t>2023
(LfL)</t>
  </si>
  <si>
    <t>2024
(LfL)</t>
  </si>
  <si>
    <t>% change (LfL)</t>
  </si>
  <si>
    <t>Environment</t>
  </si>
  <si>
    <t>Energy</t>
  </si>
  <si>
    <t>Elec-Abs,
Elec-LfL</t>
  </si>
  <si>
    <t>kWh</t>
  </si>
  <si>
    <t>Electricity</t>
  </si>
  <si>
    <t>for landlord shared services</t>
  </si>
  <si>
    <t>ü</t>
  </si>
  <si>
    <t>(sub)metered exclusively to tenants</t>
  </si>
  <si>
    <t>N/A</t>
  </si>
  <si>
    <t>Total landlord-obtained electricity</t>
  </si>
  <si>
    <r>
      <t>Total tenant-obtained electricity</t>
    </r>
    <r>
      <rPr>
        <vertAlign val="superscript"/>
        <sz val="11"/>
        <color theme="1"/>
        <rFont val="Calibri"/>
        <family val="2"/>
        <scheme val="minor"/>
      </rPr>
      <t>1</t>
    </r>
  </si>
  <si>
    <t xml:space="preserve">Total electricity </t>
  </si>
  <si>
    <t>Proportion of landlord obtained electricity from renewable sources</t>
  </si>
  <si>
    <t>Quantity of landlord obtained electricity from renewable sources</t>
  </si>
  <si>
    <t>%</t>
  </si>
  <si>
    <t>Proportion of landlord obtained electricity by source:</t>
  </si>
  <si>
    <t>Solar Photovoltaic</t>
  </si>
  <si>
    <t>Wind turbine</t>
  </si>
  <si>
    <t>Nuclear</t>
  </si>
  <si>
    <t>Coal</t>
  </si>
  <si>
    <t>Quantity of landlord obtained electricity by source:</t>
  </si>
  <si>
    <t>No. applicable properties</t>
  </si>
  <si>
    <t>Energy disclosure coverage</t>
  </si>
  <si>
    <t xml:space="preserve">80 of 80 </t>
  </si>
  <si>
    <t xml:space="preserve">86 of 86 </t>
  </si>
  <si>
    <t xml:space="preserve">72 of 77 </t>
  </si>
  <si>
    <t xml:space="preserve">17 of 17 </t>
  </si>
  <si>
    <t>15 of 17</t>
  </si>
  <si>
    <t xml:space="preserve"> 30 of 30 </t>
  </si>
  <si>
    <t xml:space="preserve">34 of 34 </t>
  </si>
  <si>
    <t xml:space="preserve">28 of 30 </t>
  </si>
  <si>
    <t xml:space="preserve">33 of 33 </t>
  </si>
  <si>
    <t xml:space="preserve">35 of 35 </t>
  </si>
  <si>
    <t>29 of 30</t>
  </si>
  <si>
    <t>1 of 1</t>
  </si>
  <si>
    <r>
      <t>m</t>
    </r>
    <r>
      <rPr>
        <vertAlign val="superscript"/>
        <sz val="11"/>
        <color theme="1"/>
        <rFont val="Calibri"/>
        <family val="2"/>
        <scheme val="minor"/>
      </rPr>
      <t>2</t>
    </r>
    <r>
      <rPr>
        <sz val="11"/>
        <color theme="1"/>
        <rFont val="Calibri"/>
        <family val="2"/>
        <scheme val="minor"/>
      </rPr>
      <t xml:space="preserve"> of applicable properties</t>
    </r>
  </si>
  <si>
    <t>90,000 of 96,250</t>
  </si>
  <si>
    <t>18,750 of 21,250</t>
  </si>
  <si>
    <t>35,000 of 37,500</t>
  </si>
  <si>
    <t>36,250 of 37,500</t>
  </si>
  <si>
    <t>3,150 of 3,150</t>
  </si>
  <si>
    <t>Proportion of electricity estimated</t>
  </si>
  <si>
    <t>DH&amp;C-Abs,
DH&amp;C-LFL</t>
  </si>
  <si>
    <r>
      <t>District heating and cooling</t>
    </r>
    <r>
      <rPr>
        <vertAlign val="superscript"/>
        <sz val="11"/>
        <color theme="1"/>
        <rFont val="Calibri"/>
        <family val="2"/>
        <scheme val="minor"/>
      </rPr>
      <t>2</t>
    </r>
  </si>
  <si>
    <t>Total landlord-obtained district heating and cooling</t>
  </si>
  <si>
    <t>Total tenant-obtained district heating and cooling</t>
  </si>
  <si>
    <t>Total heating and cooling</t>
  </si>
  <si>
    <t>Proportion of landlord obtained district heating and cooling from renewable sources</t>
  </si>
  <si>
    <t>Proportion of landlord obtained heating and cooling by source</t>
  </si>
  <si>
    <t>Geothermal</t>
  </si>
  <si>
    <t>Bioenergy: Biogas</t>
  </si>
  <si>
    <t>Quantity of landlord obtained heating and cooling by source</t>
  </si>
  <si>
    <t>Heating and cooling disclosure coverage</t>
  </si>
  <si>
    <t xml:space="preserve">47 of 80 </t>
  </si>
  <si>
    <t>51 of 86</t>
  </si>
  <si>
    <t>43 of 47</t>
  </si>
  <si>
    <t>53,750 of 96,250</t>
  </si>
  <si>
    <t>Proportion of heating and cooling estimated</t>
  </si>
  <si>
    <t>Fuels-Abs,
Fuels-LfL</t>
  </si>
  <si>
    <r>
      <t>Fuels</t>
    </r>
    <r>
      <rPr>
        <vertAlign val="superscript"/>
        <sz val="11"/>
        <color theme="1"/>
        <rFont val="Calibri"/>
        <family val="2"/>
        <scheme val="minor"/>
      </rPr>
      <t>3</t>
    </r>
  </si>
  <si>
    <t>Total landlord-obtained fuels</t>
  </si>
  <si>
    <t>Total tenant-obtained fuels</t>
  </si>
  <si>
    <t>Total fuel</t>
  </si>
  <si>
    <t>Proportion of landlord-obtained fuels from renewable sources</t>
  </si>
  <si>
    <t>Proportion of landlord obtained fuel by source</t>
  </si>
  <si>
    <t>Natural Gas</t>
  </si>
  <si>
    <t>Bioenergy: Wood pellets</t>
  </si>
  <si>
    <t>Bioenergy: Biopropane</t>
  </si>
  <si>
    <t>Quantities of landlord obtained fuels by source</t>
  </si>
  <si>
    <t>Fuel disclosure coverage</t>
  </si>
  <si>
    <t>Proportion of fuel estimated</t>
  </si>
  <si>
    <t>Energy-Int</t>
  </si>
  <si>
    <t>kWh/ m2/
year</t>
  </si>
  <si>
    <t>Energy Intensity</t>
  </si>
  <si>
    <t>Landlord-obtained energy</t>
  </si>
  <si>
    <t>kWh/ revenue (€)/year</t>
  </si>
  <si>
    <t>Greenhouse Gas</t>
  </si>
  <si>
    <t>GHG-Dir-Abs</t>
  </si>
  <si>
    <r>
      <t>tCO</t>
    </r>
    <r>
      <rPr>
        <vertAlign val="subscript"/>
        <sz val="11"/>
        <color theme="1"/>
        <rFont val="Calibri"/>
        <family val="2"/>
        <scheme val="minor"/>
      </rPr>
      <t>2</t>
    </r>
    <r>
      <rPr>
        <sz val="11"/>
        <color theme="1"/>
        <rFont val="Calibri"/>
        <family val="2"/>
        <scheme val="minor"/>
      </rPr>
      <t>e</t>
    </r>
  </si>
  <si>
    <t>Direct</t>
  </si>
  <si>
    <t>Total Direct Scope 1</t>
  </si>
  <si>
    <t>Bioenergy: Wood pellets*</t>
  </si>
  <si>
    <t>GHG-Indir-Abs</t>
  </si>
  <si>
    <t>Indirect (Scope 2)</t>
  </si>
  <si>
    <t>Total Indirect Scope 2 Market based</t>
  </si>
  <si>
    <t>Scope 2 Electricity***</t>
  </si>
  <si>
    <t>Bioenergy: Biogas**</t>
  </si>
  <si>
    <t>Local District Heating</t>
  </si>
  <si>
    <t>Total Indirect Scope 2 Location based</t>
  </si>
  <si>
    <t>Scope 2 Electricity</t>
  </si>
  <si>
    <t>Indirect (Scope 3)</t>
  </si>
  <si>
    <r>
      <t>Total Scope 3</t>
    </r>
    <r>
      <rPr>
        <vertAlign val="superscript"/>
        <sz val="11"/>
        <rFont val="Calibri"/>
        <family val="2"/>
        <scheme val="minor"/>
      </rPr>
      <t>5</t>
    </r>
  </si>
  <si>
    <t>Electricity sub-metered to occupiers</t>
  </si>
  <si>
    <t>Outside of scopes</t>
  </si>
  <si>
    <t>Indirect</t>
  </si>
  <si>
    <t>Total</t>
  </si>
  <si>
    <t xml:space="preserve">Scope 1 + Scope 2 (location based) </t>
  </si>
  <si>
    <t xml:space="preserve">Scope 1 + Scope 2 (market based) </t>
  </si>
  <si>
    <t>Scope 1 + Scope 2 (location based) + Scope 3</t>
  </si>
  <si>
    <t>Scope 1 + Scope 2 (market based) + Scope 3</t>
  </si>
  <si>
    <t>Proportion of Scope 1 + Scope 2 (location based) estimated</t>
  </si>
  <si>
    <t>Proportion of Scope 1 + Scope 2 (market based) estimated</t>
  </si>
  <si>
    <t>GHG-Int</t>
  </si>
  <si>
    <r>
      <t>kgCO</t>
    </r>
    <r>
      <rPr>
        <vertAlign val="subscript"/>
        <sz val="11"/>
        <color theme="1"/>
        <rFont val="Calibri"/>
        <family val="2"/>
        <scheme val="minor"/>
      </rPr>
      <t>2</t>
    </r>
    <r>
      <rPr>
        <sz val="11"/>
        <color theme="1"/>
        <rFont val="Calibri"/>
        <family val="2"/>
        <scheme val="minor"/>
      </rPr>
      <t>e/ m</t>
    </r>
    <r>
      <rPr>
        <vertAlign val="superscript"/>
        <sz val="11"/>
        <color theme="1"/>
        <rFont val="Calibri"/>
        <family val="2"/>
        <scheme val="minor"/>
      </rPr>
      <t>2</t>
    </r>
    <r>
      <rPr>
        <sz val="11"/>
        <color theme="1"/>
        <rFont val="Calibri"/>
        <family val="2"/>
        <scheme val="minor"/>
      </rPr>
      <t>/
year</t>
    </r>
  </si>
  <si>
    <t>GHG emission intensity</t>
  </si>
  <si>
    <t>Scope 1 and 2 emissions (location based)</t>
  </si>
  <si>
    <r>
      <t>kgCO</t>
    </r>
    <r>
      <rPr>
        <vertAlign val="subscript"/>
        <sz val="11"/>
        <color theme="1"/>
        <rFont val="Calibri"/>
        <family val="2"/>
        <scheme val="minor"/>
      </rPr>
      <t>2</t>
    </r>
    <r>
      <rPr>
        <sz val="11"/>
        <color theme="1"/>
        <rFont val="Calibri"/>
        <family val="2"/>
        <scheme val="minor"/>
      </rPr>
      <t>e/ revenue/
year</t>
    </r>
  </si>
  <si>
    <t>Scope 1 and 2 emissions (market based)</t>
  </si>
  <si>
    <t>GHG disclosure coverage</t>
  </si>
  <si>
    <t>Proportion of Scope 1 + Scope 2 (location based) + Scope 3 estimated</t>
  </si>
  <si>
    <t>Proportion of Scope 1 + Scope 2 (market based) + Scope 3 estimated</t>
  </si>
  <si>
    <t>Water</t>
  </si>
  <si>
    <t>Water-Abs</t>
  </si>
  <si>
    <r>
      <t>m</t>
    </r>
    <r>
      <rPr>
        <vertAlign val="superscript"/>
        <sz val="11"/>
        <color theme="1"/>
        <rFont val="Calibri"/>
        <family val="2"/>
        <scheme val="minor"/>
      </rPr>
      <t>3</t>
    </r>
    <r>
      <rPr>
        <sz val="11"/>
        <color theme="1"/>
        <rFont val="Calibri"/>
        <family val="2"/>
        <scheme val="minor"/>
      </rPr>
      <t>/year</t>
    </r>
  </si>
  <si>
    <t>Total landlord-obtained water</t>
  </si>
  <si>
    <t>Total tenant-obtained water</t>
  </si>
  <si>
    <r>
      <t>Total water</t>
    </r>
    <r>
      <rPr>
        <vertAlign val="superscript"/>
        <sz val="11"/>
        <color theme="1"/>
        <rFont val="Calibri"/>
        <family val="2"/>
        <scheme val="minor"/>
      </rPr>
      <t>6</t>
    </r>
  </si>
  <si>
    <t>Water-Int</t>
  </si>
  <si>
    <r>
      <t>m</t>
    </r>
    <r>
      <rPr>
        <vertAlign val="superscript"/>
        <sz val="11"/>
        <color theme="1"/>
        <rFont val="Calibri"/>
        <family val="2"/>
        <scheme val="minor"/>
      </rPr>
      <t>3</t>
    </r>
    <r>
      <rPr>
        <sz val="11"/>
        <color theme="1"/>
        <rFont val="Calibri"/>
        <family val="2"/>
        <scheme val="minor"/>
      </rPr>
      <t>/ revenue/ year</t>
    </r>
  </si>
  <si>
    <t>Water intensity</t>
  </si>
  <si>
    <r>
      <t>Landlord obtained water</t>
    </r>
    <r>
      <rPr>
        <vertAlign val="superscript"/>
        <sz val="11"/>
        <color theme="1"/>
        <rFont val="Calibri"/>
        <family val="2"/>
        <scheme val="minor"/>
      </rPr>
      <t>6</t>
    </r>
  </si>
  <si>
    <r>
      <t>m</t>
    </r>
    <r>
      <rPr>
        <vertAlign val="superscript"/>
        <sz val="11"/>
        <color theme="1"/>
        <rFont val="Calibri"/>
        <family val="2"/>
        <scheme val="minor"/>
      </rPr>
      <t>3</t>
    </r>
    <r>
      <rPr>
        <sz val="11"/>
        <color theme="1"/>
        <rFont val="Calibri"/>
        <family val="2"/>
        <scheme val="minor"/>
      </rPr>
      <t>/ m</t>
    </r>
    <r>
      <rPr>
        <vertAlign val="superscript"/>
        <sz val="11"/>
        <color theme="1"/>
        <rFont val="Calibri"/>
        <family val="2"/>
        <scheme val="minor"/>
      </rPr>
      <t>2</t>
    </r>
    <r>
      <rPr>
        <sz val="11"/>
        <color theme="1"/>
        <rFont val="Calibri"/>
        <family val="2"/>
        <scheme val="minor"/>
      </rPr>
      <t>/ year</t>
    </r>
  </si>
  <si>
    <t>Water disclosure coverage</t>
  </si>
  <si>
    <t>Proportion of water estimated</t>
  </si>
  <si>
    <t xml:space="preserve">Waste </t>
  </si>
  <si>
    <t>Waste-Abs,
Waste-LfL</t>
  </si>
  <si>
    <t xml:space="preserve">Tonnes  </t>
  </si>
  <si>
    <t>Total weight of waste generated</t>
  </si>
  <si>
    <r>
      <t>Hazardous waste</t>
    </r>
    <r>
      <rPr>
        <vertAlign val="superscript"/>
        <sz val="11"/>
        <color theme="1"/>
        <rFont val="Calibri"/>
        <family val="2"/>
        <scheme val="minor"/>
      </rPr>
      <t>7</t>
    </r>
  </si>
  <si>
    <t>Non-hazardous waste</t>
  </si>
  <si>
    <t>Total weight of waste generated via disposal and diversion route</t>
  </si>
  <si>
    <t>Recycled</t>
  </si>
  <si>
    <t xml:space="preserve">Landfill </t>
  </si>
  <si>
    <t>Composting</t>
  </si>
  <si>
    <t xml:space="preserve">Composition of total weight of  waste generated </t>
  </si>
  <si>
    <t>Paper</t>
  </si>
  <si>
    <t>Metals</t>
  </si>
  <si>
    <t>Glass</t>
  </si>
  <si>
    <t>Mixed municipal</t>
  </si>
  <si>
    <t>Food waste</t>
  </si>
  <si>
    <t>Proportion of total weight of waste generated</t>
  </si>
  <si>
    <t>Proportion waste generated via disposal and diversion route</t>
  </si>
  <si>
    <t>Composition of total waste generated</t>
  </si>
  <si>
    <t>No. of applicable properties</t>
  </si>
  <si>
    <t>Waste disclosure coverage</t>
  </si>
  <si>
    <r>
      <t>m</t>
    </r>
    <r>
      <rPr>
        <vertAlign val="superscript"/>
        <sz val="11"/>
        <rFont val="Calibri"/>
        <family val="2"/>
        <scheme val="minor"/>
      </rPr>
      <t>2</t>
    </r>
    <r>
      <rPr>
        <sz val="11"/>
        <rFont val="Calibri"/>
        <family val="2"/>
        <scheme val="minor"/>
      </rPr>
      <t>. of applicable properties</t>
    </r>
  </si>
  <si>
    <t>136,00</t>
  </si>
  <si>
    <t>3,650 of 3,650</t>
  </si>
  <si>
    <t>Certifications</t>
  </si>
  <si>
    <t>Cert-Tot</t>
  </si>
  <si>
    <t>Mandatory (Energy Performance Certificates)</t>
  </si>
  <si>
    <t>% portfolio certified by value (€)</t>
  </si>
  <si>
    <t>A/B</t>
  </si>
  <si>
    <t>C</t>
  </si>
  <si>
    <t>D</t>
  </si>
  <si>
    <t>E</t>
  </si>
  <si>
    <t>F/G</t>
  </si>
  <si>
    <t>Voluntary (BREEAM, LEED)</t>
  </si>
  <si>
    <t>Percentage of rental income from BREEAM certified assets</t>
  </si>
  <si>
    <t>Outstanding</t>
  </si>
  <si>
    <t>Excellent</t>
  </si>
  <si>
    <t>Very Good</t>
  </si>
  <si>
    <t>Good/Pass</t>
  </si>
  <si>
    <t>EPRA Sustainability Performance Measures (Social)</t>
  </si>
  <si>
    <t>Corporate performance</t>
  </si>
  <si>
    <t>Impact area</t>
  </si>
  <si>
    <t>Units of measure</t>
  </si>
  <si>
    <t>EuroREIT plc</t>
  </si>
  <si>
    <t>Male</t>
  </si>
  <si>
    <t>Female</t>
  </si>
  <si>
    <t>Social</t>
  </si>
  <si>
    <t>Diversity</t>
  </si>
  <si>
    <t>Diversity-Emp</t>
  </si>
  <si>
    <t xml:space="preserve">% </t>
  </si>
  <si>
    <t>Gender diversity</t>
  </si>
  <si>
    <t>Proportion of male and female employees</t>
  </si>
  <si>
    <t>Gender by level</t>
  </si>
  <si>
    <t>Board</t>
  </si>
  <si>
    <t xml:space="preserve">Executive </t>
  </si>
  <si>
    <t xml:space="preserve">Senior Leader </t>
  </si>
  <si>
    <t>Manager</t>
  </si>
  <si>
    <t>Professional</t>
  </si>
  <si>
    <t>Number and %</t>
  </si>
  <si>
    <t>Number and proportion of governing bodies by age range</t>
  </si>
  <si>
    <t>Over 50 years old</t>
  </si>
  <si>
    <t xml:space="preserve">30 - 50 years old </t>
  </si>
  <si>
    <t>Under 30 years old</t>
  </si>
  <si>
    <t>Diversity-Pay</t>
  </si>
  <si>
    <t>Ratio</t>
  </si>
  <si>
    <t>Male and female remuneration by level</t>
  </si>
  <si>
    <t>Employees</t>
  </si>
  <si>
    <t>Emp-Training</t>
  </si>
  <si>
    <t>Number of hours</t>
  </si>
  <si>
    <t>Average hours of training per employee</t>
  </si>
  <si>
    <t>All employees</t>
  </si>
  <si>
    <t>Average hours of training by level</t>
  </si>
  <si>
    <t>Emp-Dev</t>
  </si>
  <si>
    <t>% of employees</t>
  </si>
  <si>
    <t>Employees receiving performance appraisals</t>
  </si>
  <si>
    <t>Employees receiving performance appraisals by level</t>
  </si>
  <si>
    <t>Emp-Turnover</t>
  </si>
  <si>
    <t>Number of employees</t>
  </si>
  <si>
    <t>Direct employees</t>
  </si>
  <si>
    <t>Total number of employees</t>
  </si>
  <si>
    <t>Total number of new hires</t>
  </si>
  <si>
    <t>Rate of new hires in %</t>
  </si>
  <si>
    <t>Total turnover (departures)</t>
  </si>
  <si>
    <t>Total rate of turnover (departures)</t>
  </si>
  <si>
    <t>Number of employees by level</t>
  </si>
  <si>
    <t>Rate of new hires</t>
  </si>
  <si>
    <t>Total turnover</t>
  </si>
  <si>
    <t>Total rate of turnover</t>
  </si>
  <si>
    <t xml:space="preserve">Total </t>
  </si>
  <si>
    <t>Health &amp; Safety</t>
  </si>
  <si>
    <t>H&amp;S-Emp</t>
  </si>
  <si>
    <t>Per 100,000 hours worked</t>
  </si>
  <si>
    <t>Injury rate</t>
  </si>
  <si>
    <t>Lost day rate</t>
  </si>
  <si>
    <t>Days per employee</t>
  </si>
  <si>
    <t>Absentee rate</t>
  </si>
  <si>
    <t>Family-related leave</t>
  </si>
  <si>
    <t>Total number</t>
  </si>
  <si>
    <t>Fatalities</t>
  </si>
  <si>
    <t xml:space="preserve"> Human rights</t>
  </si>
  <si>
    <r>
      <t>H&amp;S-Asset</t>
    </r>
    <r>
      <rPr>
        <vertAlign val="superscript"/>
        <sz val="11"/>
        <color theme="1"/>
        <rFont val="Calibri"/>
        <family val="2"/>
        <scheme val="minor"/>
      </rPr>
      <t>8</t>
    </r>
  </si>
  <si>
    <t>% assets</t>
  </si>
  <si>
    <t>Asset health and safety assessments</t>
  </si>
  <si>
    <t>H&amp;S-Comp</t>
  </si>
  <si>
    <t>Number of assets</t>
  </si>
  <si>
    <t>Number of incidents</t>
  </si>
  <si>
    <t>Community</t>
  </si>
  <si>
    <t>Comty-Eng</t>
  </si>
  <si>
    <t>% of assets</t>
  </si>
  <si>
    <t>Community engagement, impact assessments &amp; development programmes</t>
  </si>
  <si>
    <t>Governance</t>
  </si>
  <si>
    <t xml:space="preserve">Board </t>
  </si>
  <si>
    <t>Gov-Board</t>
  </si>
  <si>
    <t xml:space="preserve">Board composition </t>
  </si>
  <si>
    <t>Composition of highest governance body</t>
  </si>
  <si>
    <t>Non-executive (members)</t>
  </si>
  <si>
    <t>Average tenure in years</t>
  </si>
  <si>
    <t>Total non-executives with environmental and social competencies</t>
  </si>
  <si>
    <t xml:space="preserve">Proportion of </t>
  </si>
  <si>
    <t>Gov-Selec</t>
  </si>
  <si>
    <t xml:space="preserve">Narrative </t>
  </si>
  <si>
    <t>Board selection</t>
  </si>
  <si>
    <t>Find in AR 2023 page 100</t>
  </si>
  <si>
    <t>Conflicts of interest</t>
  </si>
  <si>
    <t>Gov-COI</t>
  </si>
  <si>
    <t>Narrative</t>
  </si>
  <si>
    <t>Conflicts of Interest</t>
  </si>
  <si>
    <t>Find in AR 2023 page 105</t>
  </si>
  <si>
    <t>Footnotes:</t>
  </si>
  <si>
    <r>
      <t>1: No electricity is procured by tenants
2: There is no DH&amp;C at any of EuroREIT plc's Industrial assets or at EuroREIT's headquarters.
3: N/A has been added to this section as no fuels are consumed at EuroREIT's headquarters, office and industrial assets. Additionally, there are no tenant obtained fuels consumed at any of EuroREITs assets.
4:</t>
    </r>
    <r>
      <rPr>
        <sz val="11"/>
        <color rgb="FFFF0000"/>
        <rFont val="Calibri"/>
        <family val="2"/>
        <scheme val="minor"/>
      </rPr>
      <t xml:space="preserve"> </t>
    </r>
    <r>
      <rPr>
        <sz val="11"/>
        <rFont val="Calibri"/>
        <family val="2"/>
        <scheme val="minor"/>
      </rPr>
      <t>UK Government GHG Conversion Factors for Company Reporting used.
5: Scope 3 includes landlord-obtained transmission &amp; distribution losses.</t>
    </r>
    <r>
      <rPr>
        <sz val="11"/>
        <color rgb="FFFF0000"/>
        <rFont val="Calibri"/>
        <family val="2"/>
        <scheme val="minor"/>
      </rPr>
      <t xml:space="preserve">
</t>
    </r>
    <r>
      <rPr>
        <sz val="11"/>
        <color theme="1"/>
        <rFont val="Calibri"/>
        <family val="2"/>
        <scheme val="minor"/>
      </rPr>
      <t>6: Water-Abs, Water-LfL and Water-Int are not applicable as EuroREIT plc is not responsible for water across its portfolio, other than at its headquarters. 
7: The amount of hazardous waste produced in EuroREIT assets is immaterial.
8: All Shopping centres assets undergo a voluntary assessment annually in line with EuroREIT's health and safety management system. Assessment of landlord-controlled areas in our office and industrial assets is not required on an annual basis. No mandatory assessments were conducted in 2023.</t>
    </r>
  </si>
  <si>
    <r>
      <t>* Some of EuroREIT's direct energy is generated through biomass and biofuel, which are combusted under EuroREIT's operational control. As per the GHG Protocol Corporate Accounting and Reporting Standard, the Scope 1 impact of these fuels has been determined to be a net ‘0’ (since the fuel source itself absorbs an equivalent amount of CO</t>
    </r>
    <r>
      <rPr>
        <vertAlign val="subscript"/>
        <sz val="11"/>
        <color theme="1"/>
        <rFont val="Calibri"/>
        <family val="2"/>
        <scheme val="minor"/>
      </rPr>
      <t>2</t>
    </r>
    <r>
      <rPr>
        <sz val="11"/>
        <color theme="1"/>
        <rFont val="Calibri"/>
        <family val="2"/>
        <scheme val="minor"/>
      </rPr>
      <t xml:space="preserve"> during the growth phase as the amount of CO</t>
    </r>
    <r>
      <rPr>
        <vertAlign val="subscript"/>
        <sz val="11"/>
        <color theme="1"/>
        <rFont val="Calibri"/>
        <family val="2"/>
        <scheme val="minor"/>
      </rPr>
      <t>2</t>
    </r>
    <r>
      <rPr>
        <sz val="11"/>
        <color theme="1"/>
        <rFont val="Calibri"/>
        <family val="2"/>
        <scheme val="minor"/>
      </rPr>
      <t xml:space="preserve"> released through combustion). As per guidance, EuroREIT's Scope 1 emissions are calculated using the CO</t>
    </r>
    <r>
      <rPr>
        <vertAlign val="subscript"/>
        <sz val="11"/>
        <color theme="1"/>
        <rFont val="Calibri"/>
        <family val="2"/>
        <scheme val="minor"/>
      </rPr>
      <t>2</t>
    </r>
    <r>
      <rPr>
        <sz val="11"/>
        <color theme="1"/>
        <rFont val="Calibri"/>
        <family val="2"/>
        <scheme val="minor"/>
      </rPr>
      <t>e factors of CH</t>
    </r>
    <r>
      <rPr>
        <vertAlign val="subscript"/>
        <sz val="11"/>
        <color theme="1"/>
        <rFont val="Calibri"/>
        <family val="2"/>
        <scheme val="minor"/>
      </rPr>
      <t>4</t>
    </r>
    <r>
      <rPr>
        <sz val="11"/>
        <color theme="1"/>
        <rFont val="Calibri"/>
        <family val="2"/>
        <scheme val="minor"/>
      </rPr>
      <t xml:space="preserve"> and N</t>
    </r>
    <r>
      <rPr>
        <vertAlign val="subscript"/>
        <sz val="11"/>
        <color theme="1"/>
        <rFont val="Calibri"/>
        <family val="2"/>
        <scheme val="minor"/>
      </rPr>
      <t>2</t>
    </r>
    <r>
      <rPr>
        <sz val="11"/>
        <color theme="1"/>
        <rFont val="Calibri"/>
        <family val="2"/>
        <scheme val="minor"/>
      </rPr>
      <t>O. The CO</t>
    </r>
    <r>
      <rPr>
        <vertAlign val="subscript"/>
        <sz val="11"/>
        <color theme="1"/>
        <rFont val="Calibri"/>
        <family val="2"/>
        <scheme val="minor"/>
      </rPr>
      <t>2</t>
    </r>
    <r>
      <rPr>
        <sz val="11"/>
        <color theme="1"/>
        <rFont val="Calibri"/>
        <family val="2"/>
        <scheme val="minor"/>
      </rPr>
      <t xml:space="preserve"> portion of the bioenergy released through combustion is reported as 'outside of scopes', and is not included in GHG emission totals.</t>
    </r>
  </si>
  <si>
    <r>
      <t>** Some of our indirect energy is procured with a biogenic energy source as part of the mix. As per the GHG Protocol Corporate Standard, within our market-based Scope 2 factors, we have accounted for the GHG emissions of biogas by using the CO</t>
    </r>
    <r>
      <rPr>
        <vertAlign val="subscript"/>
        <sz val="11"/>
        <color theme="1"/>
        <rFont val="Calibri"/>
        <family val="2"/>
        <scheme val="minor"/>
      </rPr>
      <t>2</t>
    </r>
    <r>
      <rPr>
        <sz val="11"/>
        <color theme="1"/>
        <rFont val="Calibri"/>
        <family val="2"/>
        <scheme val="minor"/>
      </rPr>
      <t>e factors of CH</t>
    </r>
    <r>
      <rPr>
        <vertAlign val="subscript"/>
        <sz val="11"/>
        <color theme="1"/>
        <rFont val="Calibri"/>
        <family val="2"/>
        <scheme val="minor"/>
      </rPr>
      <t>4</t>
    </r>
    <r>
      <rPr>
        <sz val="11"/>
        <color theme="1"/>
        <rFont val="Calibri"/>
        <family val="2"/>
        <scheme val="minor"/>
      </rPr>
      <t xml:space="preserve"> and N</t>
    </r>
    <r>
      <rPr>
        <vertAlign val="subscript"/>
        <sz val="11"/>
        <color theme="1"/>
        <rFont val="Calibri"/>
        <family val="2"/>
        <scheme val="minor"/>
      </rPr>
      <t>2</t>
    </r>
    <r>
      <rPr>
        <sz val="11"/>
        <color theme="1"/>
        <rFont val="Calibri"/>
        <family val="2"/>
        <scheme val="minor"/>
      </rPr>
      <t>O. The CO</t>
    </r>
    <r>
      <rPr>
        <vertAlign val="subscript"/>
        <sz val="11"/>
        <color theme="1"/>
        <rFont val="Calibri"/>
        <family val="2"/>
        <scheme val="minor"/>
      </rPr>
      <t>2</t>
    </r>
    <r>
      <rPr>
        <sz val="11"/>
        <color theme="1"/>
        <rFont val="Calibri"/>
        <family val="2"/>
        <scheme val="minor"/>
      </rPr>
      <t xml:space="preserve"> portion of the biogas has been reported as 'outside of scopes', and is not included in our market-based GHG emission totals.</t>
    </r>
  </si>
  <si>
    <t>*** In our disclosure of market-based emissions factors, we use a 0 factor to account for our renewable electricity supply which is obtained with energy attribute certificates. Of the electricity supply that was not from high quality or verifiable renewable sources, we used supplier factors if available and appropriate residual factors in their absence.</t>
  </si>
  <si>
    <t>KEY:</t>
  </si>
  <si>
    <t>Bridge Requirement</t>
  </si>
  <si>
    <t>Asset Type 1</t>
  </si>
  <si>
    <t>Asset Type 2</t>
  </si>
  <si>
    <t>Asset Type 3</t>
  </si>
  <si>
    <t>Total tenant-obtained electricity</t>
  </si>
  <si>
    <t>District heating and cooling</t>
  </si>
  <si>
    <t>Total Scope 3</t>
  </si>
  <si>
    <t>Water-Abs
Water-LfL</t>
  </si>
  <si>
    <t>Total water</t>
  </si>
  <si>
    <t>Surface water, sourced from wetlands, rivers, lakes, and oceans</t>
  </si>
  <si>
    <t>Ground Water</t>
  </si>
  <si>
    <t>Rainwater collected directly and stored by the reporting organisation</t>
  </si>
  <si>
    <t>Waste water from another organisation</t>
  </si>
  <si>
    <t>Municipal water supplies or other public or private utilities</t>
  </si>
  <si>
    <t>Landlord obtained water</t>
  </si>
  <si>
    <t>Hazardous waste</t>
  </si>
  <si>
    <t>H&amp;S-Asset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</si>
</sst>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00"/>
    <numFmt numFmtId="166" formatCode="0.0000"/>
  </numFmts>
  <fonts count="27">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vertAlign val="subscript"/>
      <sz val="11"/>
      <color theme="1"/>
      <name val="Calibri"/>
      <family val="2"/>
      <scheme val="minor"/>
    </font>
    <font>
      <vertAlign val="superscript"/>
      <sz val="11"/>
      <color theme="1"/>
      <name val="Calibri"/>
      <family val="2"/>
      <scheme val="minor"/>
    </font>
    <font>
      <sz val="12"/>
      <color theme="1"/>
      <name val="Calibri"/>
      <family val="2"/>
      <scheme val="minor"/>
    </font>
    <font>
      <sz val="11"/>
      <color theme="0" tint="-4.9989318521683403E-2"/>
      <name val="Calibri"/>
      <family val="2"/>
      <scheme val="minor"/>
    </font>
    <font>
      <b/>
      <sz val="11"/>
      <color rgb="FF305496"/>
      <name val="Calibri"/>
      <family val="2"/>
      <scheme val="minor"/>
    </font>
    <font>
      <sz val="11"/>
      <name val="Calibri"/>
      <family val="2"/>
      <scheme val="minor"/>
    </font>
    <font>
      <sz val="8"/>
      <name val="Calibri"/>
      <family val="2"/>
      <scheme val="minor"/>
    </font>
    <font>
      <vertAlign val="superscript"/>
      <sz val="11"/>
      <name val="Calibri"/>
      <family val="2"/>
      <scheme val="minor"/>
    </font>
    <font>
      <sz val="11"/>
      <color theme="1"/>
      <name val="Wingdings"/>
      <charset val="2"/>
    </font>
    <font>
      <sz val="28"/>
      <color theme="1"/>
      <name val="Calibri"/>
      <family val="2"/>
      <scheme val="minor"/>
    </font>
    <font>
      <b/>
      <i/>
      <sz val="11"/>
      <color theme="1"/>
      <name val="Calibri"/>
      <family val="2"/>
      <scheme val="minor"/>
    </font>
    <font>
      <i/>
      <sz val="11"/>
      <color theme="1"/>
      <name val="Calibri"/>
      <family val="2"/>
      <scheme val="minor"/>
    </font>
    <font>
      <b/>
      <sz val="12"/>
      <color rgb="FF305496"/>
      <name val="Calibri"/>
      <family val="2"/>
      <scheme val="minor"/>
    </font>
    <font>
      <b/>
      <sz val="26"/>
      <color rgb="FF305496"/>
      <name val="Calibri"/>
      <family val="2"/>
      <scheme val="minor"/>
    </font>
    <font>
      <b/>
      <sz val="14"/>
      <color theme="1"/>
      <name val="Calibri"/>
      <family val="2"/>
      <scheme val="minor"/>
    </font>
    <font>
      <b/>
      <sz val="11"/>
      <color theme="4" tint="-0.249977111117893"/>
      <name val="Calibri"/>
      <family val="2"/>
      <scheme val="minor"/>
    </font>
    <font>
      <sz val="11"/>
      <color theme="4" tint="-0.249977111117893"/>
      <name val="Calibri"/>
      <family val="2"/>
      <scheme val="minor"/>
    </font>
    <font>
      <b/>
      <sz val="11"/>
      <color rgb="FF104861"/>
      <name val="Calibri"/>
      <family val="2"/>
      <scheme val="minor"/>
    </font>
    <font>
      <sz val="11"/>
      <color rgb="FF104861"/>
      <name val="Calibri"/>
      <family val="2"/>
      <scheme val="minor"/>
    </font>
    <font>
      <sz val="11"/>
      <color rgb="FF000000"/>
      <name val="Calibri"/>
      <scheme val="minor"/>
    </font>
    <font>
      <b/>
      <sz val="11"/>
      <name val="Calibri"/>
      <family val="2"/>
      <scheme val="minor"/>
    </font>
    <font>
      <sz val="11"/>
      <color rgb="FF242424"/>
      <name val="Aptos Narrow"/>
      <charset val="1"/>
    </font>
  </fonts>
  <fills count="10">
    <fill>
      <patternFill patternType="none"/>
    </fill>
    <fill>
      <patternFill patternType="gray125"/>
    </fill>
    <fill>
      <patternFill patternType="solid">
        <fgColor rgb="FFFFC000"/>
        <bgColor indexed="64"/>
      </patternFill>
    </fill>
    <fill>
      <patternFill patternType="solid">
        <fgColor rgb="FF305496"/>
        <bgColor indexed="64"/>
      </patternFill>
    </fill>
    <fill>
      <patternFill patternType="solid">
        <fgColor theme="0" tint="-4.9989318521683403E-2"/>
        <bgColor indexed="64"/>
      </patternFill>
    </fill>
    <fill>
      <patternFill patternType="solid">
        <fgColor theme="0"/>
        <bgColor indexed="64"/>
      </patternFill>
    </fill>
    <fill>
      <patternFill patternType="solid">
        <fgColor rgb="FFF7FBFF"/>
        <bgColor indexed="64"/>
      </patternFill>
    </fill>
    <fill>
      <patternFill patternType="solid">
        <fgColor rgb="FF104861"/>
        <bgColor indexed="64"/>
      </patternFill>
    </fill>
    <fill>
      <patternFill patternType="solid">
        <fgColor rgb="FFF2F2F2"/>
        <bgColor indexed="64"/>
      </patternFill>
    </fill>
    <fill>
      <patternFill patternType="solid">
        <fgColor rgb="FFFFFF00"/>
        <bgColor indexed="64"/>
      </patternFill>
    </fill>
  </fills>
  <borders count="286">
    <border>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rgb="FFFFC000"/>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style="thin">
        <color theme="4" tint="-0.249977111117893"/>
      </right>
      <top/>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top style="thin">
        <color theme="4" tint="-0.249977111117893"/>
      </top>
      <bottom/>
      <diagonal/>
    </border>
    <border>
      <left style="thin">
        <color theme="4" tint="-0.249977111117893"/>
      </left>
      <right/>
      <top/>
      <bottom/>
      <diagonal/>
    </border>
    <border>
      <left style="thin">
        <color theme="4" tint="-0.249977111117893"/>
      </left>
      <right/>
      <top/>
      <bottom style="thin">
        <color theme="4" tint="-0.249977111117893"/>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4" tint="-0.249977111117893"/>
      </left>
      <right style="thin">
        <color theme="4" tint="-0.249977111117893"/>
      </right>
      <top style="thin">
        <color theme="4" tint="-0.249977111117893"/>
      </top>
      <bottom style="thin">
        <color rgb="FF305496"/>
      </bottom>
      <diagonal/>
    </border>
    <border>
      <left style="thin">
        <color theme="4" tint="-0.249977111117893"/>
      </left>
      <right style="thin">
        <color theme="4" tint="-0.249977111117893"/>
      </right>
      <top/>
      <bottom style="thin">
        <color rgb="FF305496"/>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4" tint="-0.249977111117893"/>
      </left>
      <right style="thin">
        <color rgb="FF305496"/>
      </right>
      <top style="thin">
        <color theme="4" tint="-0.249977111117893"/>
      </top>
      <bottom style="thin">
        <color theme="4" tint="-0.249977111117893"/>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style="thin">
        <color theme="0"/>
      </right>
      <top/>
      <bottom style="thin">
        <color theme="0"/>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right style="thin">
        <color rgb="FF305496"/>
      </right>
      <top style="thin">
        <color theme="4" tint="-0.249977111117893"/>
      </top>
      <bottom style="thin">
        <color theme="4" tint="-0.249977111117893"/>
      </bottom>
      <diagonal/>
    </border>
    <border>
      <left/>
      <right/>
      <top style="thin">
        <color theme="4" tint="-0.249977111117893"/>
      </top>
      <bottom/>
      <diagonal/>
    </border>
    <border>
      <left/>
      <right style="thin">
        <color rgb="FF305496"/>
      </right>
      <top style="thin">
        <color theme="4" tint="-0.249977111117893"/>
      </top>
      <bottom/>
      <diagonal/>
    </border>
    <border>
      <left/>
      <right style="thin">
        <color rgb="FF305496"/>
      </right>
      <top/>
      <bottom/>
      <diagonal/>
    </border>
    <border>
      <left/>
      <right/>
      <top/>
      <bottom style="thin">
        <color theme="4" tint="-0.249977111117893"/>
      </bottom>
      <diagonal/>
    </border>
    <border>
      <left/>
      <right style="thin">
        <color rgb="FF305496"/>
      </right>
      <top/>
      <bottom style="thin">
        <color theme="4" tint="-0.249977111117893"/>
      </bottom>
      <diagonal/>
    </border>
    <border>
      <left style="thin">
        <color rgb="FF305496"/>
      </left>
      <right style="thin">
        <color theme="4" tint="-0.249977111117893"/>
      </right>
      <top style="thin">
        <color theme="4" tint="-0.249977111117893"/>
      </top>
      <bottom style="thin">
        <color theme="4" tint="-0.249977111117893"/>
      </bottom>
      <diagonal/>
    </border>
    <border>
      <left style="thin">
        <color rgb="FF305496"/>
      </left>
      <right/>
      <top style="thin">
        <color theme="4" tint="-0.249977111117893"/>
      </top>
      <bottom style="thin">
        <color theme="4" tint="-0.249977111117893"/>
      </bottom>
      <diagonal/>
    </border>
    <border>
      <left style="thin">
        <color rgb="FF305496"/>
      </left>
      <right/>
      <top style="thin">
        <color theme="4" tint="-0.249977111117893"/>
      </top>
      <bottom/>
      <diagonal/>
    </border>
    <border>
      <left style="thin">
        <color rgb="FF305496"/>
      </left>
      <right/>
      <top/>
      <bottom/>
      <diagonal/>
    </border>
    <border>
      <left style="thin">
        <color rgb="FF305496"/>
      </left>
      <right/>
      <top/>
      <bottom style="thin">
        <color theme="4" tint="-0.249977111117893"/>
      </bottom>
      <diagonal/>
    </border>
    <border>
      <left style="thin">
        <color theme="4" tint="-0.249977111117893"/>
      </left>
      <right/>
      <top style="thin">
        <color theme="4" tint="-0.249977111117893"/>
      </top>
      <bottom style="thin">
        <color rgb="FF305496"/>
      </bottom>
      <diagonal/>
    </border>
    <border>
      <left/>
      <right/>
      <top style="thin">
        <color theme="4" tint="-0.249977111117893"/>
      </top>
      <bottom style="thin">
        <color rgb="FF305496"/>
      </bottom>
      <diagonal/>
    </border>
    <border>
      <left style="thin">
        <color rgb="FF305496"/>
      </left>
      <right/>
      <top style="thin">
        <color theme="4" tint="-0.249977111117893"/>
      </top>
      <bottom style="thin">
        <color rgb="FF305496"/>
      </bottom>
      <diagonal/>
    </border>
    <border>
      <left/>
      <right style="thin">
        <color rgb="FF305496"/>
      </right>
      <top style="thin">
        <color theme="4" tint="-0.249977111117893"/>
      </top>
      <bottom style="thin">
        <color rgb="FF305496"/>
      </bottom>
      <diagonal/>
    </border>
    <border>
      <left style="thin">
        <color theme="4" tint="-0.249977111117893"/>
      </left>
      <right/>
      <top style="thin">
        <color rgb="FF305496"/>
      </top>
      <bottom style="thin">
        <color rgb="FF305496"/>
      </bottom>
      <diagonal/>
    </border>
    <border>
      <left/>
      <right/>
      <top style="thin">
        <color rgb="FF305496"/>
      </top>
      <bottom style="thin">
        <color rgb="FF305496"/>
      </bottom>
      <diagonal/>
    </border>
    <border>
      <left style="thin">
        <color rgb="FF305496"/>
      </left>
      <right/>
      <top style="thin">
        <color rgb="FF305496"/>
      </top>
      <bottom style="thin">
        <color rgb="FF305496"/>
      </bottom>
      <diagonal/>
    </border>
    <border>
      <left/>
      <right style="thin">
        <color rgb="FF305496"/>
      </right>
      <top style="thin">
        <color rgb="FF305496"/>
      </top>
      <bottom style="thin">
        <color rgb="FF305496"/>
      </bottom>
      <diagonal/>
    </border>
    <border>
      <left style="thin">
        <color theme="4" tint="-0.249977111117893"/>
      </left>
      <right style="thin">
        <color rgb="FF305496"/>
      </right>
      <top/>
      <bottom style="thin">
        <color rgb="FF305496"/>
      </bottom>
      <diagonal/>
    </border>
    <border>
      <left style="thin">
        <color theme="4" tint="-0.249977111117893"/>
      </left>
      <right/>
      <top/>
      <bottom style="thin">
        <color rgb="FF305496"/>
      </bottom>
      <diagonal/>
    </border>
    <border>
      <left/>
      <right/>
      <top/>
      <bottom style="thin">
        <color rgb="FF305496"/>
      </bottom>
      <diagonal/>
    </border>
    <border>
      <left style="thin">
        <color rgb="FF305496"/>
      </left>
      <right/>
      <top/>
      <bottom style="thin">
        <color rgb="FF305496"/>
      </bottom>
      <diagonal/>
    </border>
    <border>
      <left/>
      <right style="thin">
        <color rgb="FF305496"/>
      </right>
      <top/>
      <bottom style="thin">
        <color rgb="FF305496"/>
      </bottom>
      <diagonal/>
    </border>
    <border>
      <left style="thin">
        <color theme="0"/>
      </left>
      <right style="thin">
        <color theme="0"/>
      </right>
      <top style="thin">
        <color rgb="FF305496"/>
      </top>
      <bottom style="thin">
        <color theme="0"/>
      </bottom>
      <diagonal/>
    </border>
    <border>
      <left/>
      <right style="thin">
        <color theme="4" tint="-0.249977111117893"/>
      </right>
      <top/>
      <bottom style="thin">
        <color theme="4" tint="-0.249977111117893"/>
      </bottom>
      <diagonal/>
    </border>
    <border>
      <left style="thin">
        <color rgb="FF305496"/>
      </left>
      <right style="thin">
        <color theme="4" tint="-0.249977111117893"/>
      </right>
      <top style="thin">
        <color theme="4" tint="-0.249977111117893"/>
      </top>
      <bottom/>
      <diagonal/>
    </border>
    <border>
      <left style="thin">
        <color theme="4" tint="-0.249977111117893"/>
      </left>
      <right style="thin">
        <color theme="4" tint="-0.249977111117893"/>
      </right>
      <top style="thin">
        <color rgb="FF305496"/>
      </top>
      <bottom style="thin">
        <color theme="4" tint="-0.249977111117893"/>
      </bottom>
      <diagonal/>
    </border>
    <border>
      <left style="thin">
        <color theme="4" tint="-0.249977111117893"/>
      </left>
      <right style="thin">
        <color theme="4" tint="-0.249977111117893"/>
      </right>
      <top style="thin">
        <color rgb="FF305496"/>
      </top>
      <bottom/>
      <diagonal/>
    </border>
    <border>
      <left style="thin">
        <color theme="4" tint="-0.249977111117893"/>
      </left>
      <right/>
      <top style="thin">
        <color rgb="FF305496"/>
      </top>
      <bottom/>
      <diagonal/>
    </border>
    <border>
      <left/>
      <right style="thin">
        <color theme="4" tint="-0.249977111117893"/>
      </right>
      <top style="thin">
        <color theme="4" tint="-0.249977111117893"/>
      </top>
      <bottom style="thin">
        <color rgb="FF305496"/>
      </bottom>
      <diagonal/>
    </border>
    <border>
      <left style="thin">
        <color rgb="FF305496"/>
      </left>
      <right style="thin">
        <color theme="4" tint="-0.249977111117893"/>
      </right>
      <top/>
      <bottom/>
      <diagonal/>
    </border>
    <border>
      <left/>
      <right/>
      <top style="thin">
        <color theme="0"/>
      </top>
      <bottom style="thin">
        <color theme="0"/>
      </bottom>
      <diagonal/>
    </border>
    <border>
      <left style="thin">
        <color theme="4" tint="-0.249977111117893"/>
      </left>
      <right style="thin">
        <color theme="4" tint="-0.249977111117893"/>
      </right>
      <top style="thin">
        <color theme="4" tint="-0.249977111117893"/>
      </top>
      <bottom style="thin">
        <color theme="0" tint="-0.14999847407452621"/>
      </bottom>
      <diagonal/>
    </border>
    <border>
      <left style="thin">
        <color theme="4" tint="-0.249977111117893"/>
      </left>
      <right style="thin">
        <color theme="4" tint="-0.249977111117893"/>
      </right>
      <top style="thin">
        <color theme="0" tint="-0.14999847407452621"/>
      </top>
      <bottom style="thin">
        <color theme="0" tint="-0.14999847407452621"/>
      </bottom>
      <diagonal/>
    </border>
    <border>
      <left/>
      <right style="thin">
        <color theme="4" tint="-0.249977111117893"/>
      </right>
      <top style="thin">
        <color theme="4" tint="-0.249977111117893"/>
      </top>
      <bottom style="thin">
        <color theme="0" tint="-0.14999847407452621"/>
      </bottom>
      <diagonal/>
    </border>
    <border>
      <left/>
      <right style="thin">
        <color theme="4" tint="-0.249977111117893"/>
      </right>
      <top/>
      <bottom/>
      <diagonal/>
    </border>
    <border>
      <left/>
      <right style="thin">
        <color theme="4" tint="-0.249977111117893"/>
      </right>
      <top style="thin">
        <color theme="0" tint="-0.14999847407452621"/>
      </top>
      <bottom style="thin">
        <color theme="0" tint="-0.14999847407452621"/>
      </bottom>
      <diagonal/>
    </border>
    <border>
      <left style="thin">
        <color theme="4" tint="-0.249977111117893"/>
      </left>
      <right style="thin">
        <color rgb="FF305496"/>
      </right>
      <top style="thin">
        <color theme="4" tint="-0.249977111117893"/>
      </top>
      <bottom/>
      <diagonal/>
    </border>
    <border>
      <left style="thin">
        <color theme="4" tint="-0.249977111117893"/>
      </left>
      <right style="thin">
        <color rgb="FF305496"/>
      </right>
      <top/>
      <bottom/>
      <diagonal/>
    </border>
    <border>
      <left style="thin">
        <color theme="4" tint="-0.249977111117893"/>
      </left>
      <right style="thin">
        <color rgb="FF305496"/>
      </right>
      <top/>
      <bottom style="thin">
        <color theme="4" tint="-0.249977111117893"/>
      </bottom>
      <diagonal/>
    </border>
    <border>
      <left style="thin">
        <color rgb="FF305496"/>
      </left>
      <right style="thin">
        <color rgb="FF305496"/>
      </right>
      <top style="thin">
        <color rgb="FF305496"/>
      </top>
      <bottom style="thin">
        <color rgb="FF305496"/>
      </bottom>
      <diagonal/>
    </border>
    <border>
      <left style="thin">
        <color theme="4" tint="-0.249977111117893"/>
      </left>
      <right style="thin">
        <color rgb="FF305496"/>
      </right>
      <top style="thin">
        <color theme="4" tint="-0.249977111117893"/>
      </top>
      <bottom style="thin">
        <color theme="0" tint="-0.14999847407452621"/>
      </bottom>
      <diagonal/>
    </border>
    <border>
      <left style="thin">
        <color theme="4" tint="-0.249977111117893"/>
      </left>
      <right style="thin">
        <color rgb="FF305496"/>
      </right>
      <top style="thin">
        <color theme="0" tint="-0.14999847407452621"/>
      </top>
      <bottom style="thin">
        <color theme="0" tint="-0.14999847407452621"/>
      </bottom>
      <diagonal/>
    </border>
    <border>
      <left style="thin">
        <color theme="4" tint="-0.249977111117893"/>
      </left>
      <right style="thin">
        <color theme="4" tint="-0.249977111117893"/>
      </right>
      <top/>
      <bottom style="thin">
        <color theme="0" tint="-0.14999847407452621"/>
      </bottom>
      <diagonal/>
    </border>
    <border>
      <left/>
      <right style="thin">
        <color theme="4" tint="-0.249977111117893"/>
      </right>
      <top style="thin">
        <color rgb="FF305496"/>
      </top>
      <bottom/>
      <diagonal/>
    </border>
    <border>
      <left/>
      <right/>
      <top style="thin">
        <color rgb="FF305496"/>
      </top>
      <bottom/>
      <diagonal/>
    </border>
    <border>
      <left style="thin">
        <color theme="4" tint="-0.249977111117893"/>
      </left>
      <right/>
      <top/>
      <bottom style="thin">
        <color theme="0" tint="-0.249977111117893"/>
      </bottom>
      <diagonal/>
    </border>
    <border>
      <left/>
      <right/>
      <top/>
      <bottom style="thin">
        <color theme="0" tint="-0.249977111117893"/>
      </bottom>
      <diagonal/>
    </border>
    <border>
      <left/>
      <right style="thin">
        <color theme="4" tint="-0.249977111117893"/>
      </right>
      <top/>
      <bottom style="thin">
        <color theme="0" tint="-0.249977111117893"/>
      </bottom>
      <diagonal/>
    </border>
    <border>
      <left/>
      <right style="thin">
        <color theme="4" tint="-0.249977111117893"/>
      </right>
      <top/>
      <bottom style="thin">
        <color rgb="FF305496"/>
      </bottom>
      <diagonal/>
    </border>
    <border>
      <left style="thin">
        <color rgb="FF305496"/>
      </left>
      <right/>
      <top style="thin">
        <color rgb="FF305496"/>
      </top>
      <bottom/>
      <diagonal/>
    </border>
    <border>
      <left style="thin">
        <color theme="4" tint="-0.249977111117893"/>
      </left>
      <right style="thin">
        <color theme="4" tint="-0.249977111117893"/>
      </right>
      <top style="thin">
        <color theme="4" tint="-0.249977111117893"/>
      </top>
      <bottom style="thin">
        <color theme="0" tint="-0.249977111117893"/>
      </bottom>
      <diagonal/>
    </border>
    <border>
      <left/>
      <right/>
      <top style="thin">
        <color theme="0" tint="-0.249977111117893"/>
      </top>
      <bottom/>
      <diagonal/>
    </border>
    <border>
      <left style="thin">
        <color rgb="FF305496"/>
      </left>
      <right style="thin">
        <color theme="4" tint="-0.249977111117893"/>
      </right>
      <top style="thin">
        <color rgb="FF305496"/>
      </top>
      <bottom style="thin">
        <color theme="4" tint="-0.249977111117893"/>
      </bottom>
      <diagonal/>
    </border>
    <border>
      <left/>
      <right style="thin">
        <color rgb="FF305496"/>
      </right>
      <top style="thin">
        <color rgb="FF305496"/>
      </top>
      <bottom style="thin">
        <color theme="4" tint="-0.249977111117893"/>
      </bottom>
      <diagonal/>
    </border>
    <border>
      <left/>
      <right style="thin">
        <color rgb="FF305496"/>
      </right>
      <top style="thin">
        <color rgb="FF305496"/>
      </top>
      <bottom/>
      <diagonal/>
    </border>
    <border>
      <left style="thin">
        <color rgb="FF305496"/>
      </left>
      <right style="thin">
        <color rgb="FF305496"/>
      </right>
      <top style="thin">
        <color rgb="FF305496"/>
      </top>
      <bottom/>
      <diagonal/>
    </border>
    <border>
      <left style="thin">
        <color rgb="FF305496"/>
      </left>
      <right style="thin">
        <color rgb="FF305496"/>
      </right>
      <top/>
      <bottom/>
      <diagonal/>
    </border>
    <border>
      <left style="thin">
        <color theme="4" tint="-0.249977111117893"/>
      </left>
      <right style="thin">
        <color rgb="FF305496"/>
      </right>
      <top style="thin">
        <color rgb="FF305496"/>
      </top>
      <bottom style="thin">
        <color theme="4" tint="-0.249977111117893"/>
      </bottom>
      <diagonal/>
    </border>
    <border>
      <left style="thin">
        <color theme="4" tint="-0.249977111117893"/>
      </left>
      <right style="thin">
        <color rgb="FF305496"/>
      </right>
      <top style="thin">
        <color rgb="FF305496"/>
      </top>
      <bottom/>
      <diagonal/>
    </border>
    <border>
      <left/>
      <right style="thin">
        <color theme="0" tint="-4.9989318521683403E-2"/>
      </right>
      <top/>
      <bottom style="thin">
        <color rgb="FF305496"/>
      </bottom>
      <diagonal/>
    </border>
    <border>
      <left style="thin">
        <color theme="0" tint="-4.9989318521683403E-2"/>
      </left>
      <right style="thin">
        <color theme="0" tint="-4.9989318521683403E-2"/>
      </right>
      <top/>
      <bottom style="thin">
        <color rgb="FF305496"/>
      </bottom>
      <diagonal/>
    </border>
    <border>
      <left style="thin">
        <color theme="0" tint="-4.9989318521683403E-2"/>
      </left>
      <right style="thin">
        <color theme="0" tint="-4.9989318521683403E-2"/>
      </right>
      <top/>
      <bottom/>
      <diagonal/>
    </border>
    <border>
      <left style="thin">
        <color theme="0" tint="-4.9989318521683403E-2"/>
      </left>
      <right style="thin">
        <color rgb="FF305496"/>
      </right>
      <top/>
      <bottom style="thin">
        <color rgb="FF305496"/>
      </bottom>
      <diagonal/>
    </border>
    <border>
      <left style="thin">
        <color theme="0" tint="-4.9989318521683403E-2"/>
      </left>
      <right style="thin">
        <color rgb="FF305496"/>
      </right>
      <top/>
      <bottom/>
      <diagonal/>
    </border>
    <border>
      <left style="thin">
        <color theme="4" tint="-0.249977111117893"/>
      </left>
      <right style="thin">
        <color theme="4" tint="-0.249977111117893"/>
      </right>
      <top style="thin">
        <color theme="0" tint="-0.249977111117893"/>
      </top>
      <bottom/>
      <diagonal/>
    </border>
    <border>
      <left style="thin">
        <color rgb="FF305496"/>
      </left>
      <right style="thin">
        <color rgb="FF305496"/>
      </right>
      <top/>
      <bottom style="thin">
        <color rgb="FF305496"/>
      </bottom>
      <diagonal/>
    </border>
    <border>
      <left style="thin">
        <color theme="0"/>
      </left>
      <right style="thin">
        <color theme="0"/>
      </right>
      <top/>
      <bottom/>
      <diagonal/>
    </border>
    <border>
      <left/>
      <right/>
      <top style="thin">
        <color theme="0" tint="-4.9989318521683403E-2"/>
      </top>
      <bottom/>
      <diagonal/>
    </border>
    <border>
      <left/>
      <right style="thin">
        <color rgb="FF305496"/>
      </right>
      <top style="thin">
        <color theme="0" tint="-4.9989318521683403E-2"/>
      </top>
      <bottom/>
      <diagonal/>
    </border>
    <border>
      <left/>
      <right style="thin">
        <color theme="4" tint="-0.249977111117893"/>
      </right>
      <top style="thin">
        <color rgb="FF305496"/>
      </top>
      <bottom style="thin">
        <color theme="4" tint="-0.249977111117893"/>
      </bottom>
      <diagonal/>
    </border>
    <border>
      <left style="thin">
        <color theme="4" tint="-0.249977111117893"/>
      </left>
      <right/>
      <top style="thin">
        <color rgb="FF305496"/>
      </top>
      <bottom style="thin">
        <color theme="4" tint="-0.249977111117893"/>
      </bottom>
      <diagonal/>
    </border>
    <border>
      <left/>
      <right/>
      <top style="thin">
        <color rgb="FF305496"/>
      </top>
      <bottom style="thin">
        <color theme="4" tint="-0.249977111117893"/>
      </bottom>
      <diagonal/>
    </border>
    <border>
      <left style="medium">
        <color rgb="FF305496"/>
      </left>
      <right style="medium">
        <color rgb="FF305496"/>
      </right>
      <top style="medium">
        <color rgb="FF305496"/>
      </top>
      <bottom style="medium">
        <color rgb="FF305496"/>
      </bottom>
      <diagonal/>
    </border>
    <border>
      <left style="medium">
        <color rgb="FF305496"/>
      </left>
      <right style="thin">
        <color theme="4" tint="-0.249977111117893"/>
      </right>
      <top style="medium">
        <color rgb="FF305496"/>
      </top>
      <bottom/>
      <diagonal/>
    </border>
    <border>
      <left style="thin">
        <color theme="4" tint="-0.249977111117893"/>
      </left>
      <right style="medium">
        <color rgb="FF305496"/>
      </right>
      <top style="medium">
        <color rgb="FF305496"/>
      </top>
      <bottom style="thin">
        <color theme="4" tint="-0.249977111117893"/>
      </bottom>
      <diagonal/>
    </border>
    <border>
      <left style="medium">
        <color rgb="FF305496"/>
      </left>
      <right style="thin">
        <color theme="4" tint="-0.249977111117893"/>
      </right>
      <top/>
      <bottom/>
      <diagonal/>
    </border>
    <border>
      <left style="thin">
        <color theme="4" tint="-0.249977111117893"/>
      </left>
      <right style="medium">
        <color rgb="FF305496"/>
      </right>
      <top style="thin">
        <color theme="4" tint="-0.249977111117893"/>
      </top>
      <bottom style="thin">
        <color theme="4" tint="-0.249977111117893"/>
      </bottom>
      <diagonal/>
    </border>
    <border>
      <left style="medium">
        <color rgb="FF305496"/>
      </left>
      <right style="thin">
        <color theme="4" tint="-0.249977111117893"/>
      </right>
      <top/>
      <bottom style="medium">
        <color rgb="FF305496"/>
      </bottom>
      <diagonal/>
    </border>
    <border>
      <left style="thin">
        <color theme="4" tint="-0.249977111117893"/>
      </left>
      <right style="medium">
        <color rgb="FF305496"/>
      </right>
      <top style="thin">
        <color theme="4" tint="-0.249977111117893"/>
      </top>
      <bottom style="medium">
        <color rgb="FF305496"/>
      </bottom>
      <diagonal/>
    </border>
    <border>
      <left style="thin">
        <color theme="4" tint="-0.249977111117893"/>
      </left>
      <right style="thin">
        <color theme="4" tint="-0.249977111117893"/>
      </right>
      <top style="medium">
        <color rgb="FF305496"/>
      </top>
      <bottom style="thin">
        <color theme="0" tint="-0.14999847407452621"/>
      </bottom>
      <diagonal/>
    </border>
    <border>
      <left style="thin">
        <color theme="4" tint="-0.249977111117893"/>
      </left>
      <right style="thin">
        <color theme="4" tint="-0.249977111117893"/>
      </right>
      <top/>
      <bottom style="medium">
        <color rgb="FF305496"/>
      </bottom>
      <diagonal/>
    </border>
    <border>
      <left style="thin">
        <color theme="4" tint="-0.249977111117893"/>
      </left>
      <right style="medium">
        <color rgb="FF305496"/>
      </right>
      <top/>
      <bottom style="medium">
        <color rgb="FF305496"/>
      </bottom>
      <diagonal/>
    </border>
    <border>
      <left style="thin">
        <color theme="4" tint="-0.249977111117893"/>
      </left>
      <right/>
      <top style="medium">
        <color rgb="FF305496"/>
      </top>
      <bottom style="thin">
        <color theme="4" tint="-0.249977111117893"/>
      </bottom>
      <diagonal/>
    </border>
    <border>
      <left style="thin">
        <color theme="4" tint="-0.249977111117893"/>
      </left>
      <right/>
      <top style="thin">
        <color theme="4" tint="-0.249977111117893"/>
      </top>
      <bottom style="medium">
        <color rgb="FF305496"/>
      </bottom>
      <diagonal/>
    </border>
    <border>
      <left style="medium">
        <color rgb="FF305496"/>
      </left>
      <right style="thin">
        <color theme="4" tint="-0.249977111117893"/>
      </right>
      <top style="medium">
        <color rgb="FF305496"/>
      </top>
      <bottom style="medium">
        <color rgb="FF305496"/>
      </bottom>
      <diagonal/>
    </border>
    <border>
      <left style="thin">
        <color theme="4" tint="-0.249977111117893"/>
      </left>
      <right style="thin">
        <color theme="4" tint="-0.249977111117893"/>
      </right>
      <top style="medium">
        <color rgb="FF305496"/>
      </top>
      <bottom style="medium">
        <color rgb="FF305496"/>
      </bottom>
      <diagonal/>
    </border>
    <border>
      <left/>
      <right/>
      <top style="medium">
        <color rgb="FF305496"/>
      </top>
      <bottom style="medium">
        <color rgb="FF305496"/>
      </bottom>
      <diagonal/>
    </border>
    <border>
      <left/>
      <right style="medium">
        <color rgb="FF305496"/>
      </right>
      <top style="medium">
        <color rgb="FF305496"/>
      </top>
      <bottom style="medium">
        <color rgb="FF305496"/>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rgb="FF305496"/>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rgb="FF305496"/>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rgb="FF305496"/>
      </right>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rgb="FF305496"/>
      </bottom>
      <diagonal/>
    </border>
    <border>
      <left style="thin">
        <color theme="0" tint="-4.9989318521683403E-2"/>
      </left>
      <right style="thin">
        <color rgb="FF305496"/>
      </right>
      <top style="thin">
        <color theme="0" tint="-4.9989318521683403E-2"/>
      </top>
      <bottom style="thin">
        <color rgb="FF305496"/>
      </bottom>
      <diagonal/>
    </border>
    <border>
      <left style="thin">
        <color theme="0" tint="-4.9989318521683403E-2"/>
      </left>
      <right style="thin">
        <color theme="0" tint="-4.9989318521683403E-2"/>
      </right>
      <top style="medium">
        <color rgb="FF305496"/>
      </top>
      <bottom style="thin">
        <color theme="0" tint="-4.9989318521683403E-2"/>
      </bottom>
      <diagonal/>
    </border>
    <border>
      <left style="thin">
        <color rgb="FF305496"/>
      </left>
      <right style="thin">
        <color theme="0" tint="-4.9989318521683403E-2"/>
      </right>
      <top style="thin">
        <color theme="0" tint="-4.9989318521683403E-2"/>
      </top>
      <bottom style="thin">
        <color theme="0" tint="-4.9989318521683403E-2"/>
      </bottom>
      <diagonal/>
    </border>
    <border>
      <left style="thin">
        <color rgb="FF305496"/>
      </left>
      <right style="thin">
        <color theme="0" tint="-4.9989318521683403E-2"/>
      </right>
      <top style="thin">
        <color theme="0" tint="-4.9989318521683403E-2"/>
      </top>
      <bottom style="thin">
        <color rgb="FF305496"/>
      </bottom>
      <diagonal/>
    </border>
    <border>
      <left style="thin">
        <color theme="0" tint="-4.9989318521683403E-2"/>
      </left>
      <right style="thin">
        <color rgb="FF305496"/>
      </right>
      <top style="thin">
        <color rgb="FF305496"/>
      </top>
      <bottom style="thin">
        <color theme="0" tint="-0.249977111117893"/>
      </bottom>
      <diagonal/>
    </border>
    <border>
      <left style="thin">
        <color theme="0" tint="-4.9989318521683403E-2"/>
      </left>
      <right style="thin">
        <color theme="0" tint="-4.9989318521683403E-2"/>
      </right>
      <top style="thin">
        <color rgb="FF305496"/>
      </top>
      <bottom style="thin">
        <color theme="0" tint="-0.249977111117893"/>
      </bottom>
      <diagonal/>
    </border>
    <border>
      <left style="thin">
        <color theme="0" tint="-4.9989318521683403E-2"/>
      </left>
      <right style="thin">
        <color rgb="FF305496"/>
      </right>
      <top style="thin">
        <color theme="0" tint="-4.9989318521683403E-2"/>
      </top>
      <bottom style="thin">
        <color theme="0" tint="-0.249977111117893"/>
      </bottom>
      <diagonal/>
    </border>
    <border>
      <left style="thin">
        <color theme="0" tint="-4.9989318521683403E-2"/>
      </left>
      <right style="thin">
        <color theme="0" tint="-4.9989318521683403E-2"/>
      </right>
      <top style="thin">
        <color theme="0" tint="-4.9989318521683403E-2"/>
      </top>
      <bottom style="thin">
        <color theme="0" tint="-0.249977111117893"/>
      </bottom>
      <diagonal/>
    </border>
    <border>
      <left style="thin">
        <color rgb="FF305496"/>
      </left>
      <right style="thin">
        <color rgb="FF305496"/>
      </right>
      <top style="thin">
        <color theme="0" tint="-4.9989318521683403E-2"/>
      </top>
      <bottom style="thin">
        <color theme="0" tint="-4.9989318521683403E-2"/>
      </bottom>
      <diagonal/>
    </border>
    <border>
      <left style="thin">
        <color rgb="FF305496"/>
      </left>
      <right style="thin">
        <color rgb="FF305496"/>
      </right>
      <top style="thin">
        <color theme="0" tint="-4.9989318521683403E-2"/>
      </top>
      <bottom/>
      <diagonal/>
    </border>
    <border>
      <left style="thin">
        <color theme="0" tint="-4.9989318521683403E-2"/>
      </left>
      <right/>
      <top style="thin">
        <color rgb="FF305496"/>
      </top>
      <bottom/>
      <diagonal/>
    </border>
    <border>
      <left style="thin">
        <color theme="0" tint="-4.9989318521683403E-2"/>
      </left>
      <right/>
      <top/>
      <bottom style="thin">
        <color rgb="FF305496"/>
      </bottom>
      <diagonal/>
    </border>
    <border>
      <left style="thin">
        <color theme="0" tint="-4.9989318521683403E-2"/>
      </left>
      <right style="thin">
        <color theme="0" tint="-4.9989318521683403E-2"/>
      </right>
      <top/>
      <bottom style="thin">
        <color theme="0" tint="-0.249977111117893"/>
      </bottom>
      <diagonal/>
    </border>
    <border>
      <left style="thin">
        <color theme="0" tint="-4.9989318521683403E-2"/>
      </left>
      <right style="thin">
        <color rgb="FF305496"/>
      </right>
      <top/>
      <bottom style="thin">
        <color theme="0" tint="-0.249977111117893"/>
      </bottom>
      <diagonal/>
    </border>
    <border>
      <left style="medium">
        <color rgb="FF305496"/>
      </left>
      <right/>
      <top style="medium">
        <color rgb="FF305496"/>
      </top>
      <bottom/>
      <diagonal/>
    </border>
    <border>
      <left style="medium">
        <color rgb="FF305496"/>
      </left>
      <right/>
      <top/>
      <bottom/>
      <diagonal/>
    </border>
    <border>
      <left style="medium">
        <color rgb="FF305496"/>
      </left>
      <right/>
      <top/>
      <bottom style="medium">
        <color rgb="FF305496"/>
      </bottom>
      <diagonal/>
    </border>
    <border>
      <left/>
      <right/>
      <top style="medium">
        <color rgb="FF305496"/>
      </top>
      <bottom/>
      <diagonal/>
    </border>
    <border>
      <left/>
      <right style="medium">
        <color rgb="FF305496"/>
      </right>
      <top style="medium">
        <color rgb="FF305496"/>
      </top>
      <bottom/>
      <diagonal/>
    </border>
    <border>
      <left/>
      <right style="medium">
        <color rgb="FF305496"/>
      </right>
      <top/>
      <bottom/>
      <diagonal/>
    </border>
    <border>
      <left/>
      <right/>
      <top/>
      <bottom style="medium">
        <color rgb="FF305496"/>
      </bottom>
      <diagonal/>
    </border>
    <border>
      <left/>
      <right style="medium">
        <color rgb="FF305496"/>
      </right>
      <top/>
      <bottom style="medium">
        <color rgb="FF305496"/>
      </bottom>
      <diagonal/>
    </border>
    <border>
      <left style="thin">
        <color rgb="FF305496"/>
      </left>
      <right/>
      <top/>
      <bottom style="medium">
        <color rgb="FF305496"/>
      </bottom>
      <diagonal/>
    </border>
    <border>
      <left/>
      <right style="thin">
        <color rgb="FF305496"/>
      </right>
      <top/>
      <bottom style="medium">
        <color rgb="FF305496"/>
      </bottom>
      <diagonal/>
    </border>
    <border>
      <left style="thin">
        <color rgb="FF305496"/>
      </left>
      <right/>
      <top style="medium">
        <color rgb="FF305496"/>
      </top>
      <bottom/>
      <diagonal/>
    </border>
    <border>
      <left/>
      <right style="thin">
        <color theme="4" tint="-0.249977111117893"/>
      </right>
      <top style="medium">
        <color rgb="FF305496"/>
      </top>
      <bottom style="thin">
        <color theme="4" tint="-0.249977111117893"/>
      </bottom>
      <diagonal/>
    </border>
    <border>
      <left/>
      <right style="thin">
        <color theme="4" tint="-0.249977111117893"/>
      </right>
      <top style="thin">
        <color theme="4" tint="-0.249977111117893"/>
      </top>
      <bottom style="medium">
        <color rgb="FF305496"/>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rgb="FF305496"/>
      </top>
      <bottom/>
      <diagonal/>
    </border>
    <border>
      <left style="thin">
        <color theme="0" tint="-4.9989318521683403E-2"/>
      </left>
      <right style="thin">
        <color rgb="FF305496"/>
      </right>
      <top style="thin">
        <color rgb="FF305496"/>
      </top>
      <bottom/>
      <diagonal/>
    </border>
    <border>
      <left/>
      <right style="thin">
        <color rgb="FF305496"/>
      </right>
      <top style="medium">
        <color rgb="FF305496"/>
      </top>
      <bottom/>
      <diagonal/>
    </border>
    <border>
      <left style="thin">
        <color rgb="FF305496"/>
      </left>
      <right/>
      <top/>
      <bottom style="thin">
        <color theme="0" tint="-4.9989318521683403E-2"/>
      </bottom>
      <diagonal/>
    </border>
    <border>
      <left style="thin">
        <color theme="4" tint="-0.249977111117893"/>
      </left>
      <right/>
      <top style="thin">
        <color rgb="FFFFC000"/>
      </top>
      <bottom/>
      <diagonal/>
    </border>
    <border>
      <left style="thin">
        <color theme="4" tint="-0.249977111117893"/>
      </left>
      <right/>
      <top style="medium">
        <color rgb="FF305496"/>
      </top>
      <bottom style="thin">
        <color theme="0" tint="-0.14999847407452621"/>
      </bottom>
      <diagonal/>
    </border>
    <border>
      <left style="thin">
        <color theme="4" tint="-0.249977111117893"/>
      </left>
      <right/>
      <top style="thin">
        <color theme="4" tint="-0.249977111117893"/>
      </top>
      <bottom style="thin">
        <color theme="0" tint="-0.14999847407452621"/>
      </bottom>
      <diagonal/>
    </border>
    <border>
      <left style="thin">
        <color rgb="FF305496"/>
      </left>
      <right style="thin">
        <color theme="0" tint="-4.9989318521683403E-2"/>
      </right>
      <top/>
      <bottom style="thin">
        <color theme="0" tint="-0.249977111117893"/>
      </bottom>
      <diagonal/>
    </border>
    <border>
      <left style="thin">
        <color rgb="FF305496"/>
      </left>
      <right style="thin">
        <color theme="0" tint="-4.9989318521683403E-2"/>
      </right>
      <top/>
      <bottom style="thin">
        <color theme="0" tint="-4.9989318521683403E-2"/>
      </bottom>
      <diagonal/>
    </border>
    <border>
      <left style="thin">
        <color rgb="FF305496"/>
      </left>
      <right style="thin">
        <color theme="0" tint="-4.9989318521683403E-2"/>
      </right>
      <top style="thin">
        <color theme="0" tint="-4.9989318521683403E-2"/>
      </top>
      <bottom style="thin">
        <color theme="0" tint="-0.249977111117893"/>
      </bottom>
      <diagonal/>
    </border>
    <border>
      <left style="thin">
        <color rgb="FF305496"/>
      </left>
      <right style="thin">
        <color theme="0" tint="-4.9989318521683403E-2"/>
      </right>
      <top style="thin">
        <color rgb="FF305496"/>
      </top>
      <bottom style="thin">
        <color theme="0" tint="-0.249977111117893"/>
      </bottom>
      <diagonal/>
    </border>
    <border>
      <left style="thin">
        <color rgb="FF305496"/>
      </left>
      <right style="thin">
        <color theme="0" tint="-4.9989318521683403E-2"/>
      </right>
      <top style="thin">
        <color theme="0" tint="-4.9989318521683403E-2"/>
      </top>
      <bottom/>
      <diagonal/>
    </border>
    <border>
      <left style="thin">
        <color theme="4" tint="-0.249977111117893"/>
      </left>
      <right/>
      <top/>
      <bottom style="medium">
        <color rgb="FF305496"/>
      </bottom>
      <diagonal/>
    </border>
    <border>
      <left/>
      <right style="thin">
        <color theme="4" tint="-0.249977111117893"/>
      </right>
      <top/>
      <bottom style="medium">
        <color rgb="FF305496"/>
      </bottom>
      <diagonal/>
    </border>
    <border>
      <left style="thin">
        <color rgb="FF305496"/>
      </left>
      <right style="thin">
        <color theme="4" tint="-0.249977111117893"/>
      </right>
      <top/>
      <bottom style="medium">
        <color rgb="FF305496"/>
      </bottom>
      <diagonal/>
    </border>
    <border>
      <left/>
      <right style="thin">
        <color theme="4" tint="-0.249977111117893"/>
      </right>
      <top style="thin">
        <color rgb="FF305496"/>
      </top>
      <bottom style="thin">
        <color rgb="FF305496"/>
      </bottom>
      <diagonal/>
    </border>
    <border>
      <left/>
      <right/>
      <top style="thin">
        <color rgb="FF305496"/>
      </top>
      <bottom style="thin">
        <color theme="0" tint="-4.9989318521683403E-2"/>
      </bottom>
      <diagonal/>
    </border>
    <border>
      <left style="thin">
        <color theme="4" tint="-0.249977111117893"/>
      </left>
      <right style="thin">
        <color theme="4" tint="-0.249977111117893"/>
      </right>
      <top style="thin">
        <color theme="0" tint="-0.249977111117893"/>
      </top>
      <bottom style="thin">
        <color theme="0" tint="-0.249977111117893"/>
      </bottom>
      <diagonal/>
    </border>
    <border>
      <left style="thin">
        <color theme="4" tint="-0.249977111117893"/>
      </left>
      <right/>
      <top style="thin">
        <color theme="0" tint="-0.14999847407452621"/>
      </top>
      <bottom style="thin">
        <color theme="0" tint="-0.14999847407452621"/>
      </bottom>
      <diagonal/>
    </border>
    <border>
      <left/>
      <right style="thin">
        <color theme="4" tint="-0.249977111117893"/>
      </right>
      <top style="medium">
        <color rgb="FF305496"/>
      </top>
      <bottom style="thin">
        <color theme="0" tint="-0.14999847407452621"/>
      </bottom>
      <diagonal/>
    </border>
    <border>
      <left style="thin">
        <color theme="4" tint="-0.249977111117893"/>
      </left>
      <right style="thin">
        <color rgb="FF305496"/>
      </right>
      <top style="medium">
        <color rgb="FF305496"/>
      </top>
      <bottom style="medium">
        <color rgb="FF305496"/>
      </bottom>
      <diagonal/>
    </border>
    <border>
      <left/>
      <right style="thin">
        <color theme="0" tint="-4.9989318521683403E-2"/>
      </right>
      <top style="medium">
        <color rgb="FF305496"/>
      </top>
      <bottom style="thin">
        <color theme="0" tint="-4.9989318521683403E-2"/>
      </bottom>
      <diagonal/>
    </border>
    <border>
      <left style="thin">
        <color theme="4" tint="-0.249977111117893"/>
      </left>
      <right style="thin">
        <color rgb="FF305496"/>
      </right>
      <top/>
      <bottom style="medium">
        <color rgb="FF305496"/>
      </bottom>
      <diagonal/>
    </border>
    <border>
      <left style="thin">
        <color theme="4" tint="-0.249977111117893"/>
      </left>
      <right style="thin">
        <color rgb="FF305496"/>
      </right>
      <top style="medium">
        <color rgb="FF305496"/>
      </top>
      <bottom style="thin">
        <color theme="0" tint="-0.14999847407452621"/>
      </bottom>
      <diagonal/>
    </border>
    <border>
      <left/>
      <right/>
      <top style="thin">
        <color theme="0" tint="-4.9989318521683403E-2"/>
      </top>
      <bottom style="thin">
        <color theme="0" tint="-4.9989318521683403E-2"/>
      </bottom>
      <diagonal/>
    </border>
    <border>
      <left/>
      <right/>
      <top style="thin">
        <color theme="0" tint="-4.9989318521683403E-2"/>
      </top>
      <bottom style="medium">
        <color rgb="FF305496"/>
      </bottom>
      <diagonal/>
    </border>
    <border>
      <left/>
      <right/>
      <top style="medium">
        <color rgb="FF305496"/>
      </top>
      <bottom style="thin">
        <color theme="0" tint="-4.9989318521683403E-2"/>
      </bottom>
      <diagonal/>
    </border>
    <border>
      <left style="thin">
        <color rgb="FF305496"/>
      </left>
      <right style="thin">
        <color theme="4" tint="-0.249977111117893"/>
      </right>
      <top style="thin">
        <color theme="4" tint="-0.249977111117893"/>
      </top>
      <bottom style="thin">
        <color theme="0" tint="-0.14999847407452621"/>
      </bottom>
      <diagonal/>
    </border>
    <border>
      <left style="thin">
        <color rgb="FF305496"/>
      </left>
      <right style="thin">
        <color theme="4" tint="-0.249977111117893"/>
      </right>
      <top style="thin">
        <color theme="0" tint="-0.14999847407452621"/>
      </top>
      <bottom style="thin">
        <color theme="0" tint="-0.14999847407452621"/>
      </bottom>
      <diagonal/>
    </border>
    <border>
      <left style="thin">
        <color rgb="FF305496"/>
      </left>
      <right style="thin">
        <color theme="4" tint="-0.249977111117893"/>
      </right>
      <top style="medium">
        <color rgb="FF305496"/>
      </top>
      <bottom style="thin">
        <color theme="0" tint="-0.14999847407452621"/>
      </bottom>
      <diagonal/>
    </border>
    <border>
      <left style="thin">
        <color rgb="FF305496"/>
      </left>
      <right style="thin">
        <color rgb="FF305496"/>
      </right>
      <top style="thin">
        <color theme="0" tint="-4.9989318521683403E-2"/>
      </top>
      <bottom style="medium">
        <color rgb="FF305496"/>
      </bottom>
      <diagonal/>
    </border>
    <border>
      <left style="thin">
        <color rgb="FF305496"/>
      </left>
      <right style="thin">
        <color rgb="FF305496"/>
      </right>
      <top style="medium">
        <color rgb="FF305496"/>
      </top>
      <bottom style="thin">
        <color theme="0" tint="-4.9989318521683403E-2"/>
      </bottom>
      <diagonal/>
    </border>
    <border>
      <left style="thin">
        <color rgb="FF305496"/>
      </left>
      <right style="thin">
        <color rgb="FF305496"/>
      </right>
      <top style="thin">
        <color rgb="FF305496"/>
      </top>
      <bottom style="thin">
        <color theme="0" tint="-4.9989318521683403E-2"/>
      </bottom>
      <diagonal/>
    </border>
    <border>
      <left style="thin">
        <color rgb="FF305496"/>
      </left>
      <right style="thin">
        <color theme="0" tint="-4.9989318521683403E-2"/>
      </right>
      <top style="thin">
        <color theme="0" tint="-0.249977111117893"/>
      </top>
      <bottom/>
      <diagonal/>
    </border>
    <border>
      <left style="thin">
        <color rgb="FF305496"/>
      </left>
      <right style="thin">
        <color theme="0" tint="-4.9989318521683403E-2"/>
      </right>
      <top/>
      <bottom style="thin">
        <color rgb="FF305496"/>
      </bottom>
      <diagonal/>
    </border>
    <border>
      <left style="thin">
        <color theme="0" tint="-4.9989318521683403E-2"/>
      </left>
      <right style="thin">
        <color theme="0" tint="-4.9989318521683403E-2"/>
      </right>
      <top style="thin">
        <color theme="0" tint="-0.249977111117893"/>
      </top>
      <bottom/>
      <diagonal/>
    </border>
    <border>
      <left/>
      <right style="thin">
        <color theme="0" tint="-4.9989318521683403E-2"/>
      </right>
      <top style="thin">
        <color theme="0" tint="-0.249977111117893"/>
      </top>
      <bottom/>
      <diagonal/>
    </border>
    <border>
      <left style="thin">
        <color rgb="FF305496"/>
      </left>
      <right style="thin">
        <color theme="0" tint="-4.9989318521683403E-2"/>
      </right>
      <top/>
      <bottom/>
      <diagonal/>
    </border>
    <border>
      <left style="thin">
        <color theme="0" tint="-4.9989318521683403E-2"/>
      </left>
      <right style="thin">
        <color rgb="FF305496"/>
      </right>
      <top style="thin">
        <color theme="0" tint="-0.249977111117893"/>
      </top>
      <bottom/>
      <diagonal/>
    </border>
    <border>
      <left style="thin">
        <color theme="0" tint="-4.9989318521683403E-2"/>
      </left>
      <right/>
      <top style="medium">
        <color rgb="FF305496"/>
      </top>
      <bottom/>
      <diagonal/>
    </border>
    <border>
      <left style="thin">
        <color rgb="FF305496"/>
      </left>
      <right style="medium">
        <color rgb="FF305496"/>
      </right>
      <top style="medium">
        <color rgb="FF305496"/>
      </top>
      <bottom/>
      <diagonal/>
    </border>
    <border>
      <left style="thin">
        <color rgb="FF305496"/>
      </left>
      <right style="medium">
        <color rgb="FF305496"/>
      </right>
      <top/>
      <bottom/>
      <diagonal/>
    </border>
    <border>
      <left style="thin">
        <color rgb="FF305496"/>
      </left>
      <right style="medium">
        <color rgb="FF305496"/>
      </right>
      <top/>
      <bottom style="medium">
        <color rgb="FF305496"/>
      </bottom>
      <diagonal/>
    </border>
    <border>
      <left style="medium">
        <color rgb="FF305496"/>
      </left>
      <right style="thin">
        <color theme="4" tint="-0.249977111117893"/>
      </right>
      <top style="thin">
        <color theme="4" tint="-0.249977111117893"/>
      </top>
      <bottom style="medium">
        <color rgb="FF305496"/>
      </bottom>
      <diagonal/>
    </border>
    <border>
      <left style="thin">
        <color theme="0" tint="-4.9989318521683403E-2"/>
      </left>
      <right/>
      <top style="medium">
        <color rgb="FF305496"/>
      </top>
      <bottom style="thin">
        <color theme="0" tint="-4.9989318521683403E-2"/>
      </bottom>
      <diagonal/>
    </border>
    <border>
      <left style="medium">
        <color rgb="FF305496"/>
      </left>
      <right style="thin">
        <color theme="4" tint="-0.249977111117893"/>
      </right>
      <top style="medium">
        <color rgb="FF305496"/>
      </top>
      <bottom style="thin">
        <color theme="0" tint="-0.14999847407452621"/>
      </bottom>
      <diagonal/>
    </border>
    <border>
      <left style="medium">
        <color rgb="FF305496"/>
      </left>
      <right style="thin">
        <color theme="4" tint="-0.249977111117893"/>
      </right>
      <top/>
      <bottom style="thin">
        <color theme="0" tint="-0.14999847407452621"/>
      </bottom>
      <diagonal/>
    </border>
    <border>
      <left style="medium">
        <color rgb="FF305496"/>
      </left>
      <right style="thin">
        <color theme="4" tint="-0.249977111117893"/>
      </right>
      <top style="thin">
        <color theme="0" tint="-0.14999847407452621"/>
      </top>
      <bottom style="thin">
        <color theme="0" tint="-0.14999847407452621"/>
      </bottom>
      <diagonal/>
    </border>
    <border>
      <left style="medium">
        <color rgb="FF305496"/>
      </left>
      <right/>
      <top style="medium">
        <color rgb="FF305496"/>
      </top>
      <bottom style="medium">
        <color rgb="FF305496"/>
      </bottom>
      <diagonal/>
    </border>
    <border>
      <left style="thin">
        <color theme="4" tint="-0.249977111117893"/>
      </left>
      <right style="medium">
        <color rgb="FF305496"/>
      </right>
      <top style="medium">
        <color rgb="FF305496"/>
      </top>
      <bottom style="medium">
        <color rgb="FF305496"/>
      </bottom>
      <diagonal/>
    </border>
    <border>
      <left style="medium">
        <color rgb="FF305496"/>
      </left>
      <right style="thin">
        <color rgb="FF305496"/>
      </right>
      <top style="medium">
        <color rgb="FF305496"/>
      </top>
      <bottom style="thin">
        <color rgb="FF305496"/>
      </bottom>
      <diagonal/>
    </border>
    <border>
      <left style="medium">
        <color rgb="FF305496"/>
      </left>
      <right style="thin">
        <color rgb="FF305496"/>
      </right>
      <top style="thin">
        <color rgb="FF305496"/>
      </top>
      <bottom style="thin">
        <color rgb="FF305496"/>
      </bottom>
      <diagonal/>
    </border>
    <border>
      <left style="medium">
        <color rgb="FF305496"/>
      </left>
      <right style="thin">
        <color rgb="FF305496"/>
      </right>
      <top style="thin">
        <color rgb="FF305496"/>
      </top>
      <bottom style="medium">
        <color rgb="FF305496"/>
      </bottom>
      <diagonal/>
    </border>
    <border>
      <left style="thin">
        <color rgb="FF305496"/>
      </left>
      <right style="thin">
        <color rgb="FF305496"/>
      </right>
      <top style="medium">
        <color rgb="FF305496"/>
      </top>
      <bottom style="thin">
        <color rgb="FF305496"/>
      </bottom>
      <diagonal/>
    </border>
    <border>
      <left style="thin">
        <color rgb="FF305496"/>
      </left>
      <right style="thin">
        <color rgb="FF305496"/>
      </right>
      <top style="thin">
        <color rgb="FF305496"/>
      </top>
      <bottom style="medium">
        <color rgb="FF305496"/>
      </bottom>
      <diagonal/>
    </border>
    <border>
      <left style="thin">
        <color rgb="FF305496"/>
      </left>
      <right style="thin">
        <color theme="4" tint="-0.249977111117893"/>
      </right>
      <top style="thin">
        <color theme="4" tint="-0.249977111117893"/>
      </top>
      <bottom style="medium">
        <color rgb="FF305496"/>
      </bottom>
      <diagonal/>
    </border>
    <border>
      <left style="thin">
        <color theme="4" tint="-0.249977111117893"/>
      </left>
      <right style="thin">
        <color rgb="FF305496"/>
      </right>
      <top style="thin">
        <color theme="4" tint="-0.249977111117893"/>
      </top>
      <bottom style="medium">
        <color rgb="FF305496"/>
      </bottom>
      <diagonal/>
    </border>
    <border>
      <left style="thin">
        <color theme="4" tint="-0.249977111117893"/>
      </left>
      <right style="medium">
        <color rgb="FF305496"/>
      </right>
      <top style="thin">
        <color theme="4" tint="-0.249977111117893"/>
      </top>
      <bottom/>
      <diagonal/>
    </border>
    <border>
      <left style="medium">
        <color rgb="FF305496"/>
      </left>
      <right style="thin">
        <color theme="4" tint="-0.249977111117893"/>
      </right>
      <top style="thin">
        <color theme="4" tint="-0.249977111117893"/>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style="thin">
        <color indexed="64"/>
      </right>
      <top style="thin">
        <color theme="0"/>
      </top>
      <bottom style="thin">
        <color theme="0"/>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indexed="64"/>
      </bottom>
      <diagonal/>
    </border>
    <border>
      <left/>
      <right style="thin">
        <color theme="0"/>
      </right>
      <top/>
      <bottom style="thin">
        <color theme="4" tint="-0.249977111117893"/>
      </bottom>
      <diagonal/>
    </border>
    <border>
      <left/>
      <right style="thin">
        <color rgb="FF305496"/>
      </right>
      <top style="medium">
        <color rgb="FF305496"/>
      </top>
      <bottom style="medium">
        <color rgb="FF305496"/>
      </bottom>
      <diagonal/>
    </border>
    <border>
      <left/>
      <right style="thin">
        <color rgb="FF305496"/>
      </right>
      <top style="thin">
        <color rgb="FF305496"/>
      </top>
      <bottom style="medium">
        <color rgb="FF305496"/>
      </bottom>
      <diagonal/>
    </border>
    <border>
      <left style="thin">
        <color rgb="FF305496"/>
      </left>
      <right style="thin">
        <color rgb="FF305496"/>
      </right>
      <top style="medium">
        <color rgb="FF305496"/>
      </top>
      <bottom style="medium">
        <color rgb="FF305496"/>
      </bottom>
      <diagonal/>
    </border>
    <border>
      <left/>
      <right style="thin">
        <color indexed="64"/>
      </right>
      <top style="thin">
        <color theme="4" tint="-0.249977111117893"/>
      </top>
      <bottom style="thin">
        <color theme="4" tint="-0.249977111117893"/>
      </bottom>
      <diagonal/>
    </border>
    <border>
      <left style="thin">
        <color rgb="FF305496"/>
      </left>
      <right style="thin">
        <color rgb="FF305496"/>
      </right>
      <top style="thin">
        <color theme="4" tint="-0.249977111117893"/>
      </top>
      <bottom style="thin">
        <color rgb="FF305496"/>
      </bottom>
      <diagonal/>
    </border>
    <border>
      <left style="thin">
        <color theme="4" tint="-0.249977111117893"/>
      </left>
      <right style="thin">
        <color rgb="FF305496"/>
      </right>
      <top style="medium">
        <color rgb="FF305496"/>
      </top>
      <bottom style="thin">
        <color theme="4" tint="-0.249977111117893"/>
      </bottom>
      <diagonal/>
    </border>
    <border>
      <left style="thin">
        <color theme="4" tint="-0.249977111117893"/>
      </left>
      <right style="thin">
        <color rgb="FF305496"/>
      </right>
      <top style="thin">
        <color theme="4" tint="-0.249977111117893"/>
      </top>
      <bottom style="thin">
        <color rgb="FF305496"/>
      </bottom>
      <diagonal/>
    </border>
    <border>
      <left style="thin">
        <color rgb="FF305496"/>
      </left>
      <right style="thin">
        <color rgb="FF305496"/>
      </right>
      <top style="medium">
        <color rgb="FF305496"/>
      </top>
      <bottom/>
      <diagonal/>
    </border>
    <border>
      <left style="thin">
        <color rgb="FF305496"/>
      </left>
      <right/>
      <top style="medium">
        <color rgb="FF305496"/>
      </top>
      <bottom style="thin">
        <color rgb="FF305496"/>
      </bottom>
      <diagonal/>
    </border>
    <border>
      <left style="thin">
        <color theme="4" tint="-0.249977111117893"/>
      </left>
      <right style="thin">
        <color rgb="FF305496"/>
      </right>
      <top/>
      <bottom style="thin">
        <color theme="0" tint="-0.14999847407452621"/>
      </bottom>
      <diagonal/>
    </border>
    <border>
      <left/>
      <right/>
      <top style="medium">
        <color rgb="FF305496"/>
      </top>
      <bottom style="thin">
        <color rgb="FF305496"/>
      </bottom>
      <diagonal/>
    </border>
    <border>
      <left style="thin">
        <color theme="0"/>
      </left>
      <right style="thin">
        <color theme="0"/>
      </right>
      <top style="thin">
        <color theme="0" tint="-4.9989318521683403E-2"/>
      </top>
      <bottom style="thin">
        <color theme="0"/>
      </bottom>
      <diagonal/>
    </border>
    <border>
      <left style="thin">
        <color rgb="FF305496"/>
      </left>
      <right style="thin">
        <color rgb="FF305496"/>
      </right>
      <top/>
      <bottom style="medium">
        <color rgb="FF305496"/>
      </bottom>
      <diagonal/>
    </border>
    <border>
      <left style="thin">
        <color rgb="FF305496"/>
      </left>
      <right style="thin">
        <color rgb="FF305496"/>
      </right>
      <top style="thin">
        <color rgb="FF305496"/>
      </top>
      <bottom style="thin">
        <color theme="4" tint="-0.249977111117893"/>
      </bottom>
      <diagonal/>
    </border>
    <border>
      <left/>
      <right style="thin">
        <color theme="0"/>
      </right>
      <top/>
      <bottom/>
      <diagonal/>
    </border>
    <border>
      <left/>
      <right/>
      <top/>
      <bottom style="thin">
        <color theme="0"/>
      </bottom>
      <diagonal/>
    </border>
    <border>
      <left style="thin">
        <color theme="0"/>
      </left>
      <right style="thin">
        <color theme="0"/>
      </right>
      <top style="thin">
        <color theme="0"/>
      </top>
      <bottom style="thin">
        <color theme="0" tint="-4.9989318521683403E-2"/>
      </bottom>
      <diagonal/>
    </border>
    <border>
      <left style="thin">
        <color theme="0"/>
      </left>
      <right style="thin">
        <color theme="0"/>
      </right>
      <top style="thin">
        <color theme="0" tint="-4.9989318521683403E-2"/>
      </top>
      <bottom style="thin">
        <color theme="0" tint="-4.9989318521683403E-2"/>
      </bottom>
      <diagonal/>
    </border>
    <border>
      <left/>
      <right style="thin">
        <color theme="0"/>
      </right>
      <top style="thin">
        <color theme="0" tint="-4.9989318521683403E-2"/>
      </top>
      <bottom style="thin">
        <color theme="0" tint="-4.9989318521683403E-2"/>
      </bottom>
      <diagonal/>
    </border>
    <border>
      <left style="medium">
        <color rgb="FF305496"/>
      </left>
      <right style="thin">
        <color theme="0"/>
      </right>
      <top style="thin">
        <color theme="0"/>
      </top>
      <bottom style="thin">
        <color theme="0"/>
      </bottom>
      <diagonal/>
    </border>
    <border>
      <left style="thin">
        <color rgb="FF305496"/>
      </left>
      <right style="thin">
        <color theme="0"/>
      </right>
      <top style="thin">
        <color theme="0"/>
      </top>
      <bottom/>
      <diagonal/>
    </border>
    <border>
      <left style="thin">
        <color theme="0"/>
      </left>
      <right style="thin">
        <color theme="0"/>
      </right>
      <top style="thin">
        <color rgb="FF305496"/>
      </top>
      <bottom/>
      <diagonal/>
    </border>
    <border>
      <left style="thin">
        <color theme="0"/>
      </left>
      <right style="thin">
        <color theme="0"/>
      </right>
      <top style="thin">
        <color theme="0" tint="-4.9989318521683403E-2"/>
      </top>
      <bottom/>
      <diagonal/>
    </border>
    <border>
      <left style="thin">
        <color theme="0" tint="-4.9989318521683403E-2"/>
      </left>
      <right style="thin">
        <color theme="0" tint="-4.9989318521683403E-2"/>
      </right>
      <top style="thin">
        <color rgb="FF305496"/>
      </top>
      <bottom style="thin">
        <color theme="0" tint="-4.9989318521683403E-2"/>
      </bottom>
      <diagonal/>
    </border>
    <border>
      <left style="thin">
        <color rgb="FF305496"/>
      </left>
      <right style="thin">
        <color theme="4" tint="-0.249977111117893"/>
      </right>
      <top style="medium">
        <color rgb="FF305496"/>
      </top>
      <bottom style="thin">
        <color rgb="FF305496"/>
      </bottom>
      <diagonal/>
    </border>
    <border>
      <left style="thin">
        <color rgb="FF305496"/>
      </left>
      <right style="thin">
        <color theme="4" tint="-0.249977111117893"/>
      </right>
      <top/>
      <bottom style="thin">
        <color theme="4" tint="-0.249977111117893"/>
      </bottom>
      <diagonal/>
    </border>
    <border>
      <left style="thin">
        <color rgb="FF305496"/>
      </left>
      <right style="thin">
        <color rgb="FF305496"/>
      </right>
      <top style="thin">
        <color theme="4" tint="-0.249977111117893"/>
      </top>
      <bottom style="thin">
        <color theme="4" tint="-0.249977111117893"/>
      </bottom>
      <diagonal/>
    </border>
    <border>
      <left style="thin">
        <color rgb="FF305496"/>
      </left>
      <right style="medium">
        <color rgb="FF305496"/>
      </right>
      <top style="medium">
        <color rgb="FF305496"/>
      </top>
      <bottom style="thin">
        <color theme="4" tint="-0.249977111117893"/>
      </bottom>
      <diagonal/>
    </border>
    <border>
      <left style="thin">
        <color rgb="FF305496"/>
      </left>
      <right style="medium">
        <color rgb="FF305496"/>
      </right>
      <top style="thin">
        <color theme="4" tint="-0.249977111117893"/>
      </top>
      <bottom style="thin">
        <color theme="4" tint="-0.249977111117893"/>
      </bottom>
      <diagonal/>
    </border>
    <border>
      <left style="thin">
        <color rgb="FF305496"/>
      </left>
      <right style="medium">
        <color rgb="FF305496"/>
      </right>
      <top style="thin">
        <color theme="4" tint="-0.249977111117893"/>
      </top>
      <bottom style="medium">
        <color rgb="FF305496"/>
      </bottom>
      <diagonal/>
    </border>
    <border>
      <left style="thin">
        <color rgb="FF305496"/>
      </left>
      <right style="thin">
        <color rgb="FF305496"/>
      </right>
      <top style="medium">
        <color rgb="FF305496"/>
      </top>
      <bottom style="thin">
        <color theme="4" tint="-0.249977111117893"/>
      </bottom>
      <diagonal/>
    </border>
    <border>
      <left style="thin">
        <color theme="4" tint="-0.249977111117893"/>
      </left>
      <right/>
      <top style="medium">
        <color rgb="FF305496"/>
      </top>
      <bottom style="medium">
        <color rgb="FF305496"/>
      </bottom>
      <diagonal/>
    </border>
    <border>
      <left style="thin">
        <color rgb="FF305496"/>
      </left>
      <right style="thin">
        <color theme="0" tint="-4.9989318521683403E-2"/>
      </right>
      <top style="medium">
        <color rgb="FF305496"/>
      </top>
      <bottom style="thin">
        <color theme="0" tint="-4.9989318521683403E-2"/>
      </bottom>
      <diagonal/>
    </border>
    <border>
      <left style="thin">
        <color theme="0" tint="-4.9989318521683403E-2"/>
      </left>
      <right style="thin">
        <color rgb="FF305496"/>
      </right>
      <top style="medium">
        <color rgb="FF305496"/>
      </top>
      <bottom style="thin">
        <color theme="0" tint="-4.9989318521683403E-2"/>
      </bottom>
      <diagonal/>
    </border>
    <border>
      <left style="thin">
        <color theme="0" tint="-4.9989318521683403E-2"/>
      </left>
      <right/>
      <top style="thin">
        <color theme="0" tint="-4.9989318521683403E-2"/>
      </top>
      <bottom/>
      <diagonal/>
    </border>
    <border>
      <left style="thin">
        <color theme="4" tint="-0.249977111117893"/>
      </left>
      <right style="medium">
        <color rgb="FF305496"/>
      </right>
      <top/>
      <bottom style="thin">
        <color theme="4" tint="-0.249977111117893"/>
      </bottom>
      <diagonal/>
    </border>
    <border>
      <left/>
      <right style="thin">
        <color theme="4" tint="-0.249977111117893"/>
      </right>
      <top style="medium">
        <color rgb="FF305496"/>
      </top>
      <bottom/>
      <diagonal/>
    </border>
    <border>
      <left style="thin">
        <color theme="4" tint="-0.249977111117893"/>
      </left>
      <right style="thin">
        <color rgb="FF305496"/>
      </right>
      <top style="medium">
        <color rgb="FF305496"/>
      </top>
      <bottom/>
      <diagonal/>
    </border>
    <border>
      <left style="thin">
        <color rgb="FF305496"/>
      </left>
      <right/>
      <top style="medium">
        <color rgb="FF305496"/>
      </top>
      <bottom style="medium">
        <color rgb="FF305496"/>
      </bottom>
      <diagonal/>
    </border>
    <border>
      <left style="medium">
        <color rgb="FF305496"/>
      </left>
      <right style="thin">
        <color rgb="FF305496"/>
      </right>
      <top style="medium">
        <color rgb="FF305496"/>
      </top>
      <bottom/>
      <diagonal/>
    </border>
    <border>
      <left style="medium">
        <color rgb="FF305496"/>
      </left>
      <right style="thin">
        <color rgb="FF305496"/>
      </right>
      <top/>
      <bottom style="medium">
        <color rgb="FF305496"/>
      </bottom>
      <diagonal/>
    </border>
    <border>
      <left style="thin">
        <color theme="0" tint="-4.9989318521683403E-2"/>
      </left>
      <right style="thin">
        <color rgb="FF305496"/>
      </right>
      <top style="thin">
        <color theme="0" tint="-4.9989318521683403E-2"/>
      </top>
      <bottom style="medium">
        <color rgb="FF305496"/>
      </bottom>
      <diagonal/>
    </border>
    <border>
      <left/>
      <right style="thin">
        <color theme="0" tint="-4.9989318521683403E-2"/>
      </right>
      <top/>
      <bottom/>
      <diagonal/>
    </border>
    <border>
      <left/>
      <right style="thin">
        <color theme="0" tint="-4.9989318521683403E-2"/>
      </right>
      <top style="thin">
        <color rgb="FF305496"/>
      </top>
      <bottom/>
      <diagonal/>
    </border>
    <border>
      <left style="thin">
        <color theme="0" tint="-4.9989318521683403E-2"/>
      </left>
      <right/>
      <top/>
      <bottom style="thin">
        <color theme="0" tint="-4.9989318521683403E-2"/>
      </bottom>
      <diagonal/>
    </border>
    <border>
      <left style="thin">
        <color theme="0" tint="-4.9989318521683403E-2"/>
      </left>
      <right/>
      <top style="thin">
        <color theme="4" tint="-0.249977111117893"/>
      </top>
      <bottom style="thin">
        <color theme="0" tint="-4.9989318521683403E-2"/>
      </bottom>
      <diagonal/>
    </border>
    <border>
      <left style="medium">
        <color rgb="FF305496"/>
      </left>
      <right style="thin">
        <color rgb="FF305496"/>
      </right>
      <top style="thin">
        <color rgb="FF305496"/>
      </top>
      <bottom/>
      <diagonal/>
    </border>
    <border>
      <left style="thin">
        <color theme="4" tint="-0.249977111117893"/>
      </left>
      <right style="thin">
        <color theme="0" tint="-4.9989318521683403E-2"/>
      </right>
      <top/>
      <bottom style="thin">
        <color rgb="FF305496"/>
      </bottom>
      <diagonal/>
    </border>
    <border>
      <left/>
      <right style="thin">
        <color theme="4" tint="-0.249977111117893"/>
      </right>
      <top style="medium">
        <color rgb="FF305496"/>
      </top>
      <bottom style="medium">
        <color rgb="FF305496"/>
      </bottom>
      <diagonal/>
    </border>
    <border>
      <left/>
      <right style="thin">
        <color theme="4" tint="-0.249977111117893"/>
      </right>
      <top style="thin">
        <color rgb="FFFFC000"/>
      </top>
      <bottom style="thin">
        <color theme="4" tint="-0.249977111117893"/>
      </bottom>
      <diagonal/>
    </border>
    <border>
      <left/>
      <right style="thin">
        <color rgb="FFFFC000"/>
      </right>
      <top style="thin">
        <color theme="4" tint="-0.249977111117893"/>
      </top>
      <bottom style="thin">
        <color rgb="FF305496"/>
      </bottom>
      <diagonal/>
    </border>
    <border>
      <left style="thin">
        <color theme="4" tint="-0.249977111117893"/>
      </left>
      <right style="thin">
        <color theme="4" tint="-0.249977111117893"/>
      </right>
      <top style="medium">
        <color rgb="FF305496"/>
      </top>
      <bottom/>
      <diagonal/>
    </border>
    <border>
      <left style="medium">
        <color rgb="FF305496"/>
      </left>
      <right style="medium">
        <color rgb="FF305496"/>
      </right>
      <top style="medium">
        <color rgb="FF305496"/>
      </top>
      <bottom/>
      <diagonal/>
    </border>
    <border>
      <left style="medium">
        <color rgb="FF305496"/>
      </left>
      <right style="medium">
        <color rgb="FF305496"/>
      </right>
      <top/>
      <bottom style="medium">
        <color rgb="FF305496"/>
      </bottom>
      <diagonal/>
    </border>
    <border>
      <left style="thin">
        <color theme="4" tint="-0.249977111117893"/>
      </left>
      <right style="thin">
        <color theme="4" tint="-0.249977111117893"/>
      </right>
      <top style="thin">
        <color rgb="FF305496"/>
      </top>
      <bottom style="thin">
        <color rgb="FF305496"/>
      </bottom>
      <diagonal/>
    </border>
    <border>
      <left style="thin">
        <color theme="4" tint="-0.249977111117893"/>
      </left>
      <right style="medium">
        <color rgb="FF305496"/>
      </right>
      <top style="medium">
        <color rgb="FF305496"/>
      </top>
      <bottom/>
      <diagonal/>
    </border>
    <border>
      <left style="thin">
        <color theme="4" tint="-0.249977111117893"/>
      </left>
      <right style="medium">
        <color rgb="FF305496"/>
      </right>
      <top style="thin">
        <color rgb="FF305496"/>
      </top>
      <bottom style="thin">
        <color rgb="FF305496"/>
      </bottom>
      <diagonal/>
    </border>
    <border>
      <left style="thin">
        <color rgb="FF305496"/>
      </left>
      <right style="medium">
        <color rgb="FF305496"/>
      </right>
      <top style="thin">
        <color rgb="FF305496"/>
      </top>
      <bottom style="thin">
        <color rgb="FF305496"/>
      </bottom>
      <diagonal/>
    </border>
    <border>
      <left style="thin">
        <color theme="0" tint="-4.9989318521683403E-2"/>
      </left>
      <right style="medium">
        <color rgb="FF305496"/>
      </right>
      <top style="thin">
        <color theme="0" tint="-4.9989318521683403E-2"/>
      </top>
      <bottom style="medium">
        <color rgb="FF305496"/>
      </bottom>
      <diagonal/>
    </border>
    <border>
      <left/>
      <right style="thin">
        <color rgb="FF305496"/>
      </right>
      <top style="thin">
        <color rgb="FF305496"/>
      </top>
      <bottom style="thin">
        <color theme="0" tint="-4.9989318521683403E-2"/>
      </bottom>
      <diagonal/>
    </border>
    <border>
      <left/>
      <right style="thin">
        <color rgb="FF305496"/>
      </right>
      <top style="thin">
        <color theme="0" tint="-4.9989318521683403E-2"/>
      </top>
      <bottom style="thin">
        <color theme="0" tint="-4.9989318521683403E-2"/>
      </bottom>
      <diagonal/>
    </border>
    <border>
      <left style="thin">
        <color theme="4" tint="-0.249977111117893"/>
      </left>
      <right style="thin">
        <color rgb="FF305496"/>
      </right>
      <top style="thin">
        <color rgb="FF305496"/>
      </top>
      <bottom style="thin">
        <color rgb="FF305496"/>
      </bottom>
      <diagonal/>
    </border>
    <border>
      <left style="medium">
        <color rgb="FF305496"/>
      </left>
      <right style="thin">
        <color rgb="FF305496"/>
      </right>
      <top style="medium">
        <color rgb="FF305496"/>
      </top>
      <bottom style="medium">
        <color rgb="FF305496"/>
      </bottom>
      <diagonal/>
    </border>
    <border>
      <left style="thin">
        <color theme="0" tint="-4.9989318521683403E-2"/>
      </left>
      <right style="medium">
        <color rgb="FF305496"/>
      </right>
      <top style="medium">
        <color rgb="FF305496"/>
      </top>
      <bottom style="medium">
        <color rgb="FF305496"/>
      </bottom>
      <diagonal/>
    </border>
    <border>
      <left/>
      <right style="thin">
        <color rgb="FF305496"/>
      </right>
      <top style="medium">
        <color rgb="FF305496"/>
      </top>
      <bottom style="thin">
        <color rgb="FF305496"/>
      </bottom>
      <diagonal/>
    </border>
    <border>
      <left style="thin">
        <color rgb="FF305496"/>
      </left>
      <right style="medium">
        <color rgb="FF305496"/>
      </right>
      <top style="medium">
        <color rgb="FF305496"/>
      </top>
      <bottom style="thin">
        <color rgb="FF305496"/>
      </bottom>
      <diagonal/>
    </border>
    <border>
      <left style="thin">
        <color rgb="FF305496"/>
      </left>
      <right style="medium">
        <color rgb="FF305496"/>
      </right>
      <top style="thin">
        <color rgb="FF305496"/>
      </top>
      <bottom style="medium">
        <color rgb="FF305496"/>
      </bottom>
      <diagonal/>
    </border>
    <border>
      <left style="thin">
        <color theme="0" tint="-4.9989318521683403E-2"/>
      </left>
      <right/>
      <top/>
      <bottom/>
      <diagonal/>
    </border>
  </borders>
  <cellStyleXfs count="2">
    <xf numFmtId="0" fontId="0" fillId="0" borderId="0"/>
    <xf numFmtId="43" fontId="1" fillId="0" borderId="0" applyFont="0" applyFill="0" applyBorder="0" applyAlignment="0" applyProtection="0"/>
  </cellStyleXfs>
  <cellXfs count="1034">
    <xf numFmtId="0" fontId="0" fillId="0" borderId="0" xfId="0"/>
    <xf numFmtId="0" fontId="0" fillId="0" borderId="1" xfId="0" applyBorder="1"/>
    <xf numFmtId="0" fontId="0" fillId="0" borderId="1" xfId="0" applyBorder="1" applyAlignment="1">
      <alignment wrapText="1"/>
    </xf>
    <xf numFmtId="0" fontId="0" fillId="0" borderId="7" xfId="0" applyBorder="1" applyAlignment="1">
      <alignment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7" xfId="0" applyBorder="1"/>
    <xf numFmtId="0" fontId="0" fillId="0" borderId="7" xfId="0" applyBorder="1" applyAlignment="1">
      <alignment horizontal="left" vertical="center" wrapText="1"/>
    </xf>
    <xf numFmtId="0" fontId="0" fillId="0" borderId="7" xfId="0" applyBorder="1" applyAlignment="1">
      <alignment horizontal="center" vertical="center" wrapText="1"/>
    </xf>
    <xf numFmtId="0" fontId="0" fillId="0" borderId="11" xfId="0" applyBorder="1" applyAlignment="1">
      <alignment wrapText="1"/>
    </xf>
    <xf numFmtId="0" fontId="0" fillId="0" borderId="11" xfId="0" applyBorder="1"/>
    <xf numFmtId="0" fontId="0" fillId="0" borderId="12" xfId="0" applyBorder="1"/>
    <xf numFmtId="0" fontId="0" fillId="0" borderId="7" xfId="0" applyBorder="1" applyAlignment="1">
      <alignment vertical="center" wrapText="1"/>
    </xf>
    <xf numFmtId="0" fontId="0" fillId="0" borderId="10" xfId="0" applyBorder="1"/>
    <xf numFmtId="0" fontId="0" fillId="0" borderId="13" xfId="0" applyBorder="1"/>
    <xf numFmtId="0" fontId="0" fillId="0" borderId="11" xfId="0" applyBorder="1" applyAlignment="1">
      <alignment horizontal="left" vertical="center" wrapText="1"/>
    </xf>
    <xf numFmtId="0" fontId="0" fillId="0" borderId="11" xfId="0" applyBorder="1" applyAlignment="1">
      <alignment vertical="center" wrapText="1"/>
    </xf>
    <xf numFmtId="0" fontId="0" fillId="0" borderId="14" xfId="0" applyBorder="1"/>
    <xf numFmtId="0" fontId="0" fillId="0" borderId="13" xfId="0" applyBorder="1" applyAlignment="1">
      <alignment vertical="center" wrapText="1"/>
    </xf>
    <xf numFmtId="0" fontId="0" fillId="0" borderId="13" xfId="0" applyBorder="1" applyAlignment="1">
      <alignment wrapText="1"/>
    </xf>
    <xf numFmtId="0" fontId="0" fillId="0" borderId="17" xfId="0" applyBorder="1" applyAlignment="1">
      <alignment wrapText="1"/>
    </xf>
    <xf numFmtId="0" fontId="0" fillId="0" borderId="17" xfId="0" applyBorder="1"/>
    <xf numFmtId="0" fontId="0" fillId="0" borderId="18" xfId="0" applyBorder="1"/>
    <xf numFmtId="0" fontId="0" fillId="0" borderId="1" xfId="0" applyBorder="1" applyAlignment="1">
      <alignment vertical="center"/>
    </xf>
    <xf numFmtId="0" fontId="0" fillId="0" borderId="13" xfId="0"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0" fillId="0" borderId="1" xfId="0" applyBorder="1" applyAlignment="1">
      <alignment horizontal="center" vertical="center"/>
    </xf>
    <xf numFmtId="0" fontId="0" fillId="0" borderId="1" xfId="0" quotePrefix="1" applyBorder="1" applyAlignment="1">
      <alignment horizontal="center" vertical="center"/>
    </xf>
    <xf numFmtId="0" fontId="0" fillId="0" borderId="19" xfId="0" applyBorder="1" applyAlignment="1">
      <alignment horizontal="center" vertical="center"/>
    </xf>
    <xf numFmtId="3"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0" fillId="5" borderId="1" xfId="0" applyFill="1" applyBorder="1" applyAlignment="1">
      <alignment horizontal="center" vertical="center"/>
    </xf>
    <xf numFmtId="0" fontId="4" fillId="0" borderId="11" xfId="0" applyFont="1" applyBorder="1" applyAlignment="1">
      <alignment vertical="center" wrapText="1"/>
    </xf>
    <xf numFmtId="0" fontId="4" fillId="0" borderId="1" xfId="0" applyFont="1" applyBorder="1" applyAlignment="1">
      <alignment vertical="center" wrapText="1"/>
    </xf>
    <xf numFmtId="0" fontId="0" fillId="0" borderId="17" xfId="0" applyBorder="1" applyAlignment="1">
      <alignment vertical="center"/>
    </xf>
    <xf numFmtId="0" fontId="0" fillId="0" borderId="5"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8" fillId="4" borderId="0" xfId="0" applyFont="1" applyFill="1" applyAlignment="1">
      <alignment vertical="center"/>
    </xf>
    <xf numFmtId="0" fontId="8" fillId="4" borderId="30" xfId="0" applyFont="1" applyFill="1" applyBorder="1" applyAlignment="1">
      <alignment vertical="center"/>
    </xf>
    <xf numFmtId="0" fontId="8" fillId="4" borderId="48" xfId="0" applyFont="1" applyFill="1" applyBorder="1" applyAlignment="1">
      <alignment vertical="center"/>
    </xf>
    <xf numFmtId="0" fontId="8" fillId="4" borderId="50" xfId="0" applyFont="1" applyFill="1" applyBorder="1" applyAlignment="1">
      <alignment vertical="center"/>
    </xf>
    <xf numFmtId="0" fontId="4" fillId="2" borderId="56" xfId="0" applyFont="1" applyFill="1" applyBorder="1" applyAlignment="1">
      <alignment horizontal="center" vertical="center" textRotation="90"/>
    </xf>
    <xf numFmtId="0" fontId="0" fillId="0" borderId="51" xfId="0" applyBorder="1" applyAlignment="1">
      <alignment horizontal="left" vertical="center" wrapText="1"/>
    </xf>
    <xf numFmtId="0" fontId="4" fillId="0" borderId="51" xfId="0" applyFont="1" applyBorder="1" applyAlignment="1">
      <alignment horizontal="center" vertical="center" textRotation="90" wrapText="1"/>
    </xf>
    <xf numFmtId="0" fontId="0" fillId="0" borderId="3" xfId="0" applyBorder="1" applyAlignment="1">
      <alignment horizontal="center" vertical="center"/>
    </xf>
    <xf numFmtId="0" fontId="0" fillId="0" borderId="1" xfId="0" applyBorder="1" applyAlignment="1">
      <alignment horizontal="left" vertical="center"/>
    </xf>
    <xf numFmtId="0" fontId="0" fillId="0" borderId="7"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 xfId="0" applyBorder="1" applyAlignment="1">
      <alignment horizontal="center" vertical="center"/>
    </xf>
    <xf numFmtId="9" fontId="0" fillId="0" borderId="7" xfId="0" applyNumberFormat="1" applyBorder="1" applyAlignment="1">
      <alignment horizontal="center" vertical="center"/>
    </xf>
    <xf numFmtId="9" fontId="0" fillId="0" borderId="60" xfId="0" applyNumberFormat="1" applyBorder="1" applyAlignment="1">
      <alignment horizontal="center" vertical="center"/>
    </xf>
    <xf numFmtId="9" fontId="0" fillId="0" borderId="61" xfId="0" applyNumberFormat="1" applyBorder="1" applyAlignment="1">
      <alignment horizontal="center" vertical="center"/>
    </xf>
    <xf numFmtId="9" fontId="0" fillId="0" borderId="6" xfId="0" applyNumberFormat="1" applyBorder="1" applyAlignment="1">
      <alignment horizontal="center" vertical="center"/>
    </xf>
    <xf numFmtId="0" fontId="0" fillId="0" borderId="68" xfId="0" applyBorder="1" applyAlignment="1">
      <alignment horizontal="center" vertical="center"/>
    </xf>
    <xf numFmtId="0" fontId="0" fillId="4" borderId="0" xfId="0" applyFill="1" applyAlignment="1">
      <alignment vertical="center"/>
    </xf>
    <xf numFmtId="0" fontId="0" fillId="4" borderId="0" xfId="0" applyFill="1" applyAlignment="1">
      <alignment horizontal="center" vertical="center"/>
    </xf>
    <xf numFmtId="0" fontId="0" fillId="4" borderId="0" xfId="0" applyFill="1"/>
    <xf numFmtId="0" fontId="0" fillId="4" borderId="36" xfId="0" applyFill="1" applyBorder="1" applyAlignment="1">
      <alignment horizontal="center" vertical="center"/>
    </xf>
    <xf numFmtId="0" fontId="0" fillId="4" borderId="36" xfId="0" applyFill="1" applyBorder="1" applyAlignment="1">
      <alignment vertical="center"/>
    </xf>
    <xf numFmtId="0" fontId="0" fillId="4" borderId="48" xfId="0" applyFill="1" applyBorder="1" applyAlignment="1">
      <alignment vertical="center"/>
    </xf>
    <xf numFmtId="0" fontId="0" fillId="4" borderId="78" xfId="0" applyFill="1" applyBorder="1"/>
    <xf numFmtId="0" fontId="0" fillId="4" borderId="73" xfId="0" applyFill="1" applyBorder="1"/>
    <xf numFmtId="0" fontId="0" fillId="4" borderId="83" xfId="0" applyFill="1" applyBorder="1"/>
    <xf numFmtId="0" fontId="0" fillId="4" borderId="30" xfId="0" applyFill="1" applyBorder="1" applyAlignment="1">
      <alignment horizontal="center" vertical="center"/>
    </xf>
    <xf numFmtId="0" fontId="0" fillId="4" borderId="30" xfId="0" applyFill="1" applyBorder="1"/>
    <xf numFmtId="0" fontId="0" fillId="4" borderId="48" xfId="0" applyFill="1" applyBorder="1"/>
    <xf numFmtId="0" fontId="0" fillId="4" borderId="50" xfId="0" applyFill="1" applyBorder="1"/>
    <xf numFmtId="0" fontId="0" fillId="4" borderId="73" xfId="0" applyFill="1" applyBorder="1" applyAlignment="1">
      <alignment horizontal="center" vertical="center"/>
    </xf>
    <xf numFmtId="0" fontId="0" fillId="0" borderId="79" xfId="0" applyBorder="1" applyAlignment="1">
      <alignment horizontal="center" vertical="center"/>
    </xf>
    <xf numFmtId="0" fontId="0" fillId="4" borderId="78" xfId="0" applyFill="1" applyBorder="1" applyAlignment="1">
      <alignment horizontal="center" vertical="center"/>
    </xf>
    <xf numFmtId="0" fontId="0" fillId="4" borderId="49" xfId="0" applyFill="1" applyBorder="1" applyAlignment="1">
      <alignment horizontal="center" vertical="center"/>
    </xf>
    <xf numFmtId="0" fontId="0" fillId="4" borderId="48" xfId="0" applyFill="1"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11" xfId="0" applyBorder="1" applyAlignment="1">
      <alignment horizontal="center" vertical="center"/>
    </xf>
    <xf numFmtId="0" fontId="0" fillId="0" borderId="95" xfId="0" applyBorder="1" applyAlignment="1">
      <alignment horizontal="center" vertical="center"/>
    </xf>
    <xf numFmtId="0" fontId="8" fillId="4" borderId="96" xfId="0" applyFont="1" applyFill="1" applyBorder="1" applyAlignment="1">
      <alignment vertical="center"/>
    </xf>
    <xf numFmtId="0" fontId="8" fillId="4" borderId="97" xfId="0" applyFont="1" applyFill="1" applyBorder="1" applyAlignment="1">
      <alignment vertical="center"/>
    </xf>
    <xf numFmtId="9" fontId="0" fillId="0" borderId="10" xfId="0" applyNumberFormat="1" applyBorder="1" applyAlignment="1">
      <alignment horizontal="center" vertical="center"/>
    </xf>
    <xf numFmtId="9" fontId="0" fillId="0" borderId="26" xfId="0" applyNumberFormat="1" applyBorder="1" applyAlignment="1">
      <alignment horizontal="center" vertical="center"/>
    </xf>
    <xf numFmtId="0" fontId="0" fillId="0" borderId="103" xfId="0" applyBorder="1" applyAlignment="1">
      <alignment horizontal="left" vertical="center"/>
    </xf>
    <xf numFmtId="0" fontId="0" fillId="0" borderId="105" xfId="0" applyBorder="1" applyAlignment="1">
      <alignment horizontal="left" vertical="center"/>
    </xf>
    <xf numFmtId="0" fontId="0" fillId="0" borderId="107" xfId="0" applyBorder="1" applyAlignment="1">
      <alignment horizontal="left" vertical="center"/>
    </xf>
    <xf numFmtId="9" fontId="0" fillId="0" borderId="3" xfId="0" applyNumberFormat="1" applyBorder="1" applyAlignment="1">
      <alignment horizontal="center" vertical="center"/>
    </xf>
    <xf numFmtId="0" fontId="0" fillId="0" borderId="108" xfId="0" applyBorder="1" applyAlignment="1">
      <alignment horizontal="center" vertical="center"/>
    </xf>
    <xf numFmtId="0" fontId="0" fillId="0" borderId="71" xfId="0" applyBorder="1" applyAlignment="1">
      <alignment horizontal="center" vertical="center"/>
    </xf>
    <xf numFmtId="0" fontId="0" fillId="0" borderId="109" xfId="0" applyBorder="1" applyAlignment="1">
      <alignment horizontal="center" vertical="center"/>
    </xf>
    <xf numFmtId="9" fontId="0" fillId="0" borderId="108" xfId="0" applyNumberFormat="1" applyBorder="1" applyAlignment="1">
      <alignment horizontal="center" vertical="center"/>
    </xf>
    <xf numFmtId="9" fontId="0" fillId="0" borderId="109" xfId="0" applyNumberFormat="1" applyBorder="1" applyAlignment="1">
      <alignment horizontal="center" vertical="center"/>
    </xf>
    <xf numFmtId="0" fontId="0" fillId="0" borderId="10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xf>
    <xf numFmtId="0" fontId="0" fillId="0" borderId="48" xfId="0" applyBorder="1" applyAlignment="1">
      <alignment horizontal="center" vertical="center"/>
    </xf>
    <xf numFmtId="0" fontId="0" fillId="0" borderId="78" xfId="0" applyBorder="1" applyAlignment="1">
      <alignment horizontal="center" vertical="center"/>
    </xf>
    <xf numFmtId="0" fontId="0" fillId="0" borderId="73" xfId="0" applyBorder="1" applyAlignment="1">
      <alignment horizontal="center" vertical="center"/>
    </xf>
    <xf numFmtId="0" fontId="0" fillId="0" borderId="83" xfId="0" applyBorder="1" applyAlignment="1">
      <alignment horizontal="center" vertical="center"/>
    </xf>
    <xf numFmtId="0" fontId="0" fillId="0" borderId="36"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0" fillId="0" borderId="123" xfId="0" applyBorder="1" applyAlignment="1">
      <alignment horizontal="center" vertical="center"/>
    </xf>
    <xf numFmtId="0" fontId="0" fillId="0" borderId="124" xfId="0" applyBorder="1" applyAlignment="1">
      <alignment horizontal="center" vertical="center"/>
    </xf>
    <xf numFmtId="0" fontId="0" fillId="0" borderId="126" xfId="0" applyBorder="1" applyAlignment="1">
      <alignment horizontal="center" vertical="center"/>
    </xf>
    <xf numFmtId="0" fontId="0" fillId="0" borderId="127" xfId="0" applyBorder="1" applyAlignment="1">
      <alignment horizontal="center" vertical="center"/>
    </xf>
    <xf numFmtId="0" fontId="0" fillId="0" borderId="129" xfId="0" applyBorder="1" applyAlignment="1">
      <alignment horizontal="center" vertical="center"/>
    </xf>
    <xf numFmtId="0" fontId="0" fillId="0" borderId="128" xfId="0" applyBorder="1" applyAlignment="1">
      <alignment horizontal="center" vertical="center"/>
    </xf>
    <xf numFmtId="0" fontId="0" fillId="0" borderId="131" xfId="0" applyBorder="1" applyAlignment="1">
      <alignment horizontal="center" vertical="center"/>
    </xf>
    <xf numFmtId="0" fontId="0" fillId="0" borderId="130" xfId="0" applyBorder="1" applyAlignment="1">
      <alignment horizontal="center" vertical="center"/>
    </xf>
    <xf numFmtId="0" fontId="0" fillId="0" borderId="91"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4" borderId="96" xfId="0" applyFill="1" applyBorder="1" applyAlignment="1">
      <alignment vertical="center"/>
    </xf>
    <xf numFmtId="0" fontId="0" fillId="0" borderId="146" xfId="0" applyBorder="1" applyAlignment="1">
      <alignment vertical="center"/>
    </xf>
    <xf numFmtId="0" fontId="0" fillId="0" borderId="147" xfId="0" applyBorder="1" applyAlignment="1">
      <alignment horizontal="center" vertical="center"/>
    </xf>
    <xf numFmtId="0" fontId="0" fillId="0" borderId="26" xfId="0" quotePrefix="1" applyBorder="1" applyAlignment="1">
      <alignment horizontal="center" vertical="center"/>
    </xf>
    <xf numFmtId="0" fontId="0" fillId="4" borderId="83" xfId="0" applyFill="1" applyBorder="1" applyAlignment="1">
      <alignment horizontal="center" vertical="center"/>
    </xf>
    <xf numFmtId="0" fontId="0" fillId="4" borderId="50" xfId="0" applyFill="1" applyBorder="1" applyAlignment="1">
      <alignment horizontal="center" vertical="center"/>
    </xf>
    <xf numFmtId="9" fontId="0" fillId="0" borderId="5" xfId="0" applyNumberFormat="1" applyBorder="1" applyAlignment="1">
      <alignment horizontal="center" vertical="center"/>
    </xf>
    <xf numFmtId="9" fontId="0" fillId="0" borderId="8" xfId="0" applyNumberFormat="1" applyBorder="1" applyAlignment="1">
      <alignment horizontal="center" vertical="center"/>
    </xf>
    <xf numFmtId="9" fontId="0" fillId="0" borderId="4" xfId="0" applyNumberFormat="1" applyBorder="1" applyAlignment="1">
      <alignment horizontal="center" vertical="center"/>
    </xf>
    <xf numFmtId="0" fontId="0" fillId="0" borderId="3" xfId="0" quotePrefix="1" applyBorder="1" applyAlignment="1">
      <alignment horizontal="center" vertical="center"/>
    </xf>
    <xf numFmtId="9" fontId="0" fillId="0" borderId="111" xfId="0" applyNumberFormat="1" applyBorder="1" applyAlignment="1">
      <alignment horizontal="center" vertical="center"/>
    </xf>
    <xf numFmtId="9" fontId="0" fillId="0" borderId="112" xfId="0" applyNumberFormat="1" applyBorder="1" applyAlignment="1">
      <alignment horizontal="center" vertical="center"/>
    </xf>
    <xf numFmtId="9" fontId="0" fillId="0" borderId="149" xfId="0" applyNumberFormat="1" applyBorder="1" applyAlignment="1">
      <alignment horizontal="center" vertical="center"/>
    </xf>
    <xf numFmtId="9" fontId="0" fillId="0" borderId="150" xfId="0" applyNumberFormat="1" applyBorder="1" applyAlignment="1">
      <alignment horizontal="center" vertical="center"/>
    </xf>
    <xf numFmtId="9" fontId="0" fillId="4" borderId="85" xfId="0" applyNumberFormat="1" applyFill="1" applyBorder="1" applyAlignment="1">
      <alignment horizontal="center" vertical="center"/>
    </xf>
    <xf numFmtId="0" fontId="0" fillId="4" borderId="97" xfId="0" applyFill="1" applyBorder="1" applyAlignment="1">
      <alignment horizontal="center" vertical="center"/>
    </xf>
    <xf numFmtId="0" fontId="0" fillId="4" borderId="96" xfId="0" applyFill="1" applyBorder="1" applyAlignment="1">
      <alignment horizontal="center" vertical="center"/>
    </xf>
    <xf numFmtId="0" fontId="0" fillId="4" borderId="153" xfId="0" applyFill="1" applyBorder="1" applyAlignment="1">
      <alignment horizontal="center" vertical="center"/>
    </xf>
    <xf numFmtId="0" fontId="0" fillId="4" borderId="154" xfId="0" applyFill="1" applyBorder="1" applyAlignment="1">
      <alignment horizontal="center" vertical="center"/>
    </xf>
    <xf numFmtId="0" fontId="0" fillId="4" borderId="141" xfId="0" applyFill="1" applyBorder="1" applyAlignment="1">
      <alignment horizontal="center" vertical="center"/>
    </xf>
    <xf numFmtId="0" fontId="0" fillId="4" borderId="144" xfId="0" applyFill="1" applyBorder="1" applyAlignment="1">
      <alignment horizontal="center" vertical="center"/>
    </xf>
    <xf numFmtId="0" fontId="0" fillId="4" borderId="148" xfId="0" applyFill="1" applyBorder="1" applyAlignment="1">
      <alignment horizontal="center" vertical="center"/>
    </xf>
    <xf numFmtId="0" fontId="0" fillId="4" borderId="155" xfId="0" applyFill="1" applyBorder="1" applyAlignment="1">
      <alignment horizontal="center" vertical="center"/>
    </xf>
    <xf numFmtId="0" fontId="0" fillId="4" borderId="146" xfId="0" applyFill="1" applyBorder="1" applyAlignment="1">
      <alignment horizontal="center" vertical="center"/>
    </xf>
    <xf numFmtId="0" fontId="0" fillId="4" borderId="147" xfId="0" applyFill="1" applyBorder="1" applyAlignment="1">
      <alignment horizontal="center" vertical="center"/>
    </xf>
    <xf numFmtId="0" fontId="0" fillId="0" borderId="151" xfId="0" applyBorder="1" applyAlignment="1">
      <alignment horizontal="center" vertical="center"/>
    </xf>
    <xf numFmtId="0" fontId="2" fillId="2" borderId="73" xfId="0" applyFont="1" applyFill="1" applyBorder="1" applyAlignment="1">
      <alignment vertical="top" wrapText="1"/>
    </xf>
    <xf numFmtId="164" fontId="0" fillId="0" borderId="60" xfId="0" applyNumberFormat="1" applyBorder="1" applyAlignment="1">
      <alignment horizontal="center" vertical="center"/>
    </xf>
    <xf numFmtId="164" fontId="0" fillId="0" borderId="61" xfId="0" applyNumberFormat="1" applyBorder="1" applyAlignment="1">
      <alignment horizontal="center" vertical="center"/>
    </xf>
    <xf numFmtId="10" fontId="0" fillId="0" borderId="108" xfId="0" applyNumberFormat="1" applyBorder="1" applyAlignment="1">
      <alignment horizontal="center" vertical="center"/>
    </xf>
    <xf numFmtId="10" fontId="0" fillId="0" borderId="61" xfId="0" applyNumberFormat="1" applyBorder="1" applyAlignment="1">
      <alignment horizontal="center" vertical="center"/>
    </xf>
    <xf numFmtId="0" fontId="0" fillId="0" borderId="54" xfId="0" applyBorder="1" applyAlignment="1">
      <alignment horizontal="center" vertical="center"/>
    </xf>
    <xf numFmtId="3" fontId="0" fillId="0" borderId="26" xfId="0" applyNumberFormat="1" applyBorder="1" applyAlignment="1">
      <alignment horizontal="center" vertical="center"/>
    </xf>
    <xf numFmtId="3" fontId="0" fillId="0" borderId="5" xfId="0" quotePrefix="1" applyNumberFormat="1" applyBorder="1" applyAlignment="1">
      <alignment horizontal="center" vertical="center"/>
    </xf>
    <xf numFmtId="3" fontId="0" fillId="0" borderId="5" xfId="0" applyNumberFormat="1" applyBorder="1" applyAlignment="1">
      <alignment horizontal="center" vertical="center"/>
    </xf>
    <xf numFmtId="0" fontId="0" fillId="0" borderId="156" xfId="0" applyBorder="1" applyAlignment="1">
      <alignment horizontal="center" vertical="center"/>
    </xf>
    <xf numFmtId="0" fontId="0" fillId="0" borderId="160" xfId="0" applyBorder="1" applyAlignment="1">
      <alignment horizontal="center" vertical="center"/>
    </xf>
    <xf numFmtId="0" fontId="0" fillId="0" borderId="161" xfId="0" applyBorder="1" applyAlignment="1">
      <alignment horizontal="center" vertical="center"/>
    </xf>
    <xf numFmtId="0" fontId="0" fillId="0" borderId="162" xfId="0" applyBorder="1" applyAlignment="1">
      <alignment horizontal="center" vertical="center"/>
    </xf>
    <xf numFmtId="0" fontId="0" fillId="0" borderId="163" xfId="0" applyBorder="1" applyAlignment="1">
      <alignment horizontal="center" vertical="center"/>
    </xf>
    <xf numFmtId="0" fontId="0" fillId="0" borderId="164" xfId="0" applyBorder="1" applyAlignment="1">
      <alignment horizontal="center" vertical="center"/>
    </xf>
    <xf numFmtId="9" fontId="0" fillId="4" borderId="133" xfId="0" applyNumberFormat="1" applyFill="1" applyBorder="1" applyAlignment="1">
      <alignment horizontal="center" vertical="center"/>
    </xf>
    <xf numFmtId="10" fontId="0" fillId="0" borderId="1" xfId="0" quotePrefix="1" applyNumberFormat="1" applyBorder="1" applyAlignment="1">
      <alignment horizontal="center" vertical="center"/>
    </xf>
    <xf numFmtId="10" fontId="0" fillId="0" borderId="7" xfId="0" applyNumberFormat="1" applyBorder="1" applyAlignment="1">
      <alignment horizontal="center" vertical="center"/>
    </xf>
    <xf numFmtId="9" fontId="0" fillId="0" borderId="1" xfId="0" quotePrefix="1" applyNumberFormat="1" applyBorder="1" applyAlignment="1">
      <alignment horizontal="center" vertical="center"/>
    </xf>
    <xf numFmtId="0" fontId="0" fillId="4" borderId="134" xfId="0" applyFill="1" applyBorder="1" applyAlignment="1">
      <alignment horizontal="center" vertical="center"/>
    </xf>
    <xf numFmtId="9" fontId="0" fillId="0" borderId="71" xfId="0" applyNumberFormat="1" applyBorder="1" applyAlignment="1">
      <alignment horizontal="center" vertical="center"/>
    </xf>
    <xf numFmtId="0" fontId="0" fillId="0" borderId="93" xfId="0" applyBorder="1" applyAlignment="1">
      <alignment horizontal="center" vertical="center"/>
    </xf>
    <xf numFmtId="0" fontId="0" fillId="0" borderId="170" xfId="0" applyBorder="1" applyAlignment="1">
      <alignment horizontal="center" vertical="center"/>
    </xf>
    <xf numFmtId="9" fontId="0" fillId="0" borderId="67" xfId="0" applyNumberFormat="1" applyBorder="1" applyAlignment="1">
      <alignment horizontal="center" vertical="center"/>
    </xf>
    <xf numFmtId="9" fontId="0" fillId="0" borderId="70" xfId="0" applyNumberFormat="1" applyBorder="1" applyAlignment="1">
      <alignment horizontal="center" vertical="center"/>
    </xf>
    <xf numFmtId="9" fontId="0" fillId="0" borderId="66" xfId="0" applyNumberFormat="1" applyBorder="1" applyAlignment="1">
      <alignment horizontal="center" vertical="center"/>
    </xf>
    <xf numFmtId="9" fontId="0" fillId="0" borderId="69" xfId="0" applyNumberFormat="1" applyBorder="1" applyAlignment="1">
      <alignment horizontal="center" vertical="center"/>
    </xf>
    <xf numFmtId="164" fontId="0" fillId="0" borderId="108" xfId="0" applyNumberFormat="1" applyBorder="1" applyAlignment="1">
      <alignment horizontal="center" vertical="center"/>
    </xf>
    <xf numFmtId="164" fontId="0" fillId="0" borderId="109" xfId="0" applyNumberFormat="1" applyBorder="1" applyAlignment="1">
      <alignment horizontal="center" vertical="center"/>
    </xf>
    <xf numFmtId="164" fontId="0" fillId="0" borderId="159" xfId="0" applyNumberFormat="1" applyBorder="1" applyAlignment="1">
      <alignment horizontal="center" vertical="center"/>
    </xf>
    <xf numFmtId="164" fontId="0" fillId="0" borderId="171" xfId="0" applyNumberFormat="1" applyBorder="1" applyAlignment="1">
      <alignment horizontal="center" vertical="center"/>
    </xf>
    <xf numFmtId="164" fontId="0" fillId="0" borderId="158" xfId="0" applyNumberFormat="1" applyBorder="1" applyAlignment="1">
      <alignment horizontal="center" vertical="center"/>
    </xf>
    <xf numFmtId="164" fontId="0" fillId="0" borderId="165" xfId="0" applyNumberFormat="1" applyBorder="1" applyAlignment="1">
      <alignment horizontal="center" vertical="center"/>
    </xf>
    <xf numFmtId="164" fontId="0" fillId="0" borderId="62" xfId="0" applyNumberFormat="1" applyBorder="1" applyAlignment="1">
      <alignment horizontal="center" vertical="center"/>
    </xf>
    <xf numFmtId="164" fontId="0" fillId="0" borderId="64" xfId="0" applyNumberFormat="1" applyBorder="1" applyAlignment="1">
      <alignment horizontal="center" vertical="center"/>
    </xf>
    <xf numFmtId="164" fontId="0" fillId="0" borderId="172" xfId="0" applyNumberFormat="1" applyBorder="1" applyAlignment="1">
      <alignment horizontal="center" vertical="center"/>
    </xf>
    <xf numFmtId="164" fontId="0" fillId="0" borderId="166" xfId="0" applyNumberFormat="1" applyBorder="1" applyAlignment="1">
      <alignment horizontal="center" vertical="center"/>
    </xf>
    <xf numFmtId="164" fontId="0" fillId="0" borderId="69" xfId="0" applyNumberFormat="1" applyBorder="1" applyAlignment="1">
      <alignment horizontal="center" vertical="center"/>
    </xf>
    <xf numFmtId="164" fontId="0" fillId="0" borderId="70" xfId="0" applyNumberFormat="1" applyBorder="1" applyAlignment="1">
      <alignment horizontal="center" vertical="center"/>
    </xf>
    <xf numFmtId="164" fontId="0" fillId="0" borderId="176" xfId="0" applyNumberFormat="1" applyBorder="1" applyAlignment="1">
      <alignment horizontal="center" vertical="center"/>
    </xf>
    <xf numFmtId="164" fontId="0" fillId="0" borderId="175" xfId="0" applyNumberFormat="1" applyBorder="1" applyAlignment="1">
      <alignment horizontal="center" vertical="center"/>
    </xf>
    <xf numFmtId="164" fontId="0" fillId="4" borderId="177" xfId="0" applyNumberFormat="1" applyFill="1" applyBorder="1" applyAlignment="1">
      <alignment horizontal="center" vertical="center"/>
    </xf>
    <xf numFmtId="164" fontId="0" fillId="4" borderId="178" xfId="0" applyNumberFormat="1" applyFill="1" applyBorder="1" applyAlignment="1">
      <alignment horizontal="center" vertical="center"/>
    </xf>
    <xf numFmtId="164" fontId="0" fillId="4" borderId="179" xfId="0" applyNumberFormat="1" applyFill="1" applyBorder="1" applyAlignment="1">
      <alignment horizontal="center" vertical="center"/>
    </xf>
    <xf numFmtId="164" fontId="0" fillId="0" borderId="180" xfId="0" applyNumberFormat="1" applyBorder="1" applyAlignment="1">
      <alignment horizontal="center" vertical="center"/>
    </xf>
    <xf numFmtId="164" fontId="0" fillId="0" borderId="181" xfId="0" applyNumberFormat="1" applyBorder="1" applyAlignment="1">
      <alignment horizontal="center" vertical="center"/>
    </xf>
    <xf numFmtId="164" fontId="0" fillId="0" borderId="182" xfId="0" applyNumberFormat="1" applyBorder="1" applyAlignment="1">
      <alignment horizontal="center" vertical="center"/>
    </xf>
    <xf numFmtId="164" fontId="0" fillId="0" borderId="167" xfId="0" applyNumberFormat="1" applyBorder="1" applyAlignment="1">
      <alignment horizontal="center" vertical="center"/>
    </xf>
    <xf numFmtId="164" fontId="0" fillId="4" borderId="132" xfId="0" applyNumberFormat="1" applyFill="1" applyBorder="1" applyAlignment="1">
      <alignment horizontal="center" vertical="center"/>
    </xf>
    <xf numFmtId="164" fontId="0" fillId="4" borderId="183" xfId="0" applyNumberFormat="1" applyFill="1" applyBorder="1" applyAlignment="1">
      <alignment horizontal="center" vertical="center"/>
    </xf>
    <xf numFmtId="164" fontId="0" fillId="4" borderId="184" xfId="0" applyNumberFormat="1" applyFill="1" applyBorder="1" applyAlignment="1">
      <alignment horizontal="center" vertical="center"/>
    </xf>
    <xf numFmtId="164" fontId="7" fillId="4" borderId="132" xfId="0" applyNumberFormat="1" applyFont="1" applyFill="1" applyBorder="1" applyAlignment="1">
      <alignment horizontal="center" vertical="center"/>
    </xf>
    <xf numFmtId="164" fontId="7" fillId="4" borderId="183" xfId="0" applyNumberFormat="1" applyFont="1" applyFill="1" applyBorder="1" applyAlignment="1">
      <alignment horizontal="center" vertical="center"/>
    </xf>
    <xf numFmtId="9" fontId="0" fillId="0" borderId="54" xfId="0" applyNumberFormat="1" applyBorder="1" applyAlignment="1">
      <alignment horizontal="center" vertical="center"/>
    </xf>
    <xf numFmtId="9" fontId="0" fillId="0" borderId="86" xfId="0" applyNumberFormat="1" applyBorder="1" applyAlignment="1">
      <alignment horizontal="center" vertical="center"/>
    </xf>
    <xf numFmtId="9" fontId="0" fillId="0" borderId="81" xfId="0" applyNumberFormat="1" applyBorder="1" applyAlignment="1">
      <alignment horizontal="center" vertical="center"/>
    </xf>
    <xf numFmtId="9" fontId="0" fillId="4" borderId="169" xfId="0" applyNumberFormat="1" applyFill="1" applyBorder="1" applyAlignment="1">
      <alignment horizontal="center" vertical="center"/>
    </xf>
    <xf numFmtId="9" fontId="0" fillId="4" borderId="185" xfId="0" applyNumberFormat="1" applyFill="1" applyBorder="1" applyAlignment="1">
      <alignment horizontal="center" vertical="center"/>
    </xf>
    <xf numFmtId="9" fontId="0" fillId="0" borderId="98" xfId="0" applyNumberFormat="1" applyBorder="1" applyAlignment="1">
      <alignment horizontal="center" vertical="center"/>
    </xf>
    <xf numFmtId="9" fontId="0" fillId="0" borderId="99" xfId="0" applyNumberFormat="1" applyBorder="1" applyAlignment="1">
      <alignment horizontal="center" vertical="center"/>
    </xf>
    <xf numFmtId="9" fontId="7" fillId="4" borderId="185" xfId="0" applyNumberFormat="1" applyFont="1" applyFill="1" applyBorder="1" applyAlignment="1">
      <alignment horizontal="center" vertical="center"/>
    </xf>
    <xf numFmtId="10" fontId="0" fillId="0" borderId="7" xfId="0" quotePrefix="1" applyNumberFormat="1" applyBorder="1" applyAlignment="1">
      <alignment horizontal="center" vertical="center"/>
    </xf>
    <xf numFmtId="10" fontId="0" fillId="5" borderId="1" xfId="0" quotePrefix="1" applyNumberFormat="1" applyFill="1" applyBorder="1" applyAlignment="1">
      <alignment horizontal="center" vertical="center"/>
    </xf>
    <xf numFmtId="10" fontId="0" fillId="0" borderId="19" xfId="0" quotePrefix="1" applyNumberFormat="1" applyBorder="1" applyAlignment="1">
      <alignment horizontal="center" vertical="center"/>
    </xf>
    <xf numFmtId="0" fontId="0" fillId="0" borderId="80" xfId="0" applyBorder="1" applyAlignment="1">
      <alignment horizontal="center" vertical="center"/>
    </xf>
    <xf numFmtId="0" fontId="0" fillId="0" borderId="186" xfId="0" applyBorder="1" applyAlignment="1">
      <alignment horizontal="center" vertical="center"/>
    </xf>
    <xf numFmtId="0" fontId="0" fillId="0" borderId="187" xfId="0" applyBorder="1" applyAlignment="1">
      <alignment horizontal="center" vertical="center"/>
    </xf>
    <xf numFmtId="0" fontId="0" fillId="0" borderId="188" xfId="0" applyBorder="1" applyAlignment="1">
      <alignment horizontal="center" vertical="center"/>
    </xf>
    <xf numFmtId="0" fontId="0" fillId="0" borderId="89" xfId="0" applyBorder="1" applyAlignment="1">
      <alignment horizontal="center" vertical="center"/>
    </xf>
    <xf numFmtId="0" fontId="0" fillId="0" borderId="189" xfId="0" applyBorder="1" applyAlignment="1">
      <alignment horizontal="center" vertical="center"/>
    </xf>
    <xf numFmtId="0" fontId="0" fillId="0" borderId="88" xfId="0" applyBorder="1" applyAlignment="1">
      <alignment horizontal="center" vertical="center"/>
    </xf>
    <xf numFmtId="0" fontId="0" fillId="0" borderId="190" xfId="0" applyBorder="1" applyAlignment="1">
      <alignment horizontal="center" vertical="center"/>
    </xf>
    <xf numFmtId="0" fontId="0" fillId="0" borderId="90" xfId="0" applyBorder="1" applyAlignment="1">
      <alignment horizontal="center" vertical="center"/>
    </xf>
    <xf numFmtId="0" fontId="0" fillId="0" borderId="191" xfId="0" applyBorder="1" applyAlignment="1">
      <alignment horizontal="center" vertical="center"/>
    </xf>
    <xf numFmtId="0" fontId="0" fillId="0" borderId="92" xfId="0" applyBorder="1" applyAlignment="1">
      <alignment horizontal="center" vertical="center"/>
    </xf>
    <xf numFmtId="0" fontId="0" fillId="4" borderId="192" xfId="0" applyFill="1" applyBorder="1" applyAlignment="1">
      <alignment horizontal="center" vertical="center"/>
    </xf>
    <xf numFmtId="0" fontId="0" fillId="4" borderId="135" xfId="0" applyFill="1" applyBorder="1" applyAlignment="1">
      <alignment horizontal="center" vertical="center"/>
    </xf>
    <xf numFmtId="0" fontId="0" fillId="4" borderId="127" xfId="0" applyFill="1" applyBorder="1" applyAlignment="1">
      <alignment vertical="center"/>
    </xf>
    <xf numFmtId="0" fontId="0" fillId="0" borderId="5" xfId="0" quotePrefix="1" applyBorder="1" applyAlignment="1">
      <alignment horizontal="center" vertical="center"/>
    </xf>
    <xf numFmtId="10" fontId="0" fillId="0" borderId="3" xfId="0" quotePrefix="1" applyNumberForma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wrapText="1"/>
    </xf>
    <xf numFmtId="0" fontId="0" fillId="4" borderId="174" xfId="0" applyFill="1" applyBorder="1" applyAlignment="1">
      <alignment horizontal="center" vertical="center"/>
    </xf>
    <xf numFmtId="0" fontId="0" fillId="4" borderId="125" xfId="0" applyFill="1" applyBorder="1" applyAlignment="1">
      <alignment horizontal="center" vertical="center"/>
    </xf>
    <xf numFmtId="0" fontId="0" fillId="4" borderId="197" xfId="0" applyFill="1" applyBorder="1" applyAlignment="1">
      <alignment horizontal="center" vertical="center"/>
    </xf>
    <xf numFmtId="0" fontId="0" fillId="0" borderId="198" xfId="0" applyBorder="1" applyAlignment="1">
      <alignment horizontal="center" vertical="center"/>
    </xf>
    <xf numFmtId="0" fontId="0" fillId="0" borderId="199" xfId="0" applyBorder="1" applyAlignment="1">
      <alignment horizontal="center" vertical="center"/>
    </xf>
    <xf numFmtId="0" fontId="0" fillId="0" borderId="200" xfId="0" applyBorder="1" applyAlignment="1">
      <alignment horizontal="center" vertical="center"/>
    </xf>
    <xf numFmtId="0" fontId="0" fillId="0" borderId="106" xfId="0" applyBorder="1" applyAlignment="1">
      <alignment horizontal="center" vertical="center"/>
    </xf>
    <xf numFmtId="9" fontId="0" fillId="0" borderId="198" xfId="0" applyNumberFormat="1" applyBorder="1" applyAlignment="1">
      <alignment horizontal="center" vertical="center"/>
    </xf>
    <xf numFmtId="9" fontId="0" fillId="0" borderId="200" xfId="0" applyNumberFormat="1" applyBorder="1" applyAlignment="1">
      <alignment horizontal="center" vertical="center"/>
    </xf>
    <xf numFmtId="9" fontId="0" fillId="0" borderId="106" xfId="0" applyNumberFormat="1" applyBorder="1" applyAlignment="1">
      <alignment horizontal="center" vertical="center"/>
    </xf>
    <xf numFmtId="0" fontId="0" fillId="4" borderId="152" xfId="0" applyFill="1" applyBorder="1" applyAlignment="1">
      <alignment vertical="center"/>
    </xf>
    <xf numFmtId="9" fontId="0" fillId="0" borderId="68" xfId="0" applyNumberFormat="1" applyBorder="1" applyAlignment="1">
      <alignment horizontal="center" vertical="center"/>
    </xf>
    <xf numFmtId="9" fontId="0" fillId="0" borderId="203" xfId="0" applyNumberFormat="1" applyBorder="1" applyAlignment="1">
      <alignment horizontal="center" vertical="center"/>
    </xf>
    <xf numFmtId="9" fontId="0" fillId="0" borderId="204" xfId="0" applyNumberFormat="1" applyBorder="1" applyAlignment="1">
      <alignment horizontal="center" vertical="center"/>
    </xf>
    <xf numFmtId="9" fontId="0" fillId="0" borderId="205" xfId="0" applyNumberFormat="1" applyBorder="1" applyAlignment="1">
      <alignment horizontal="center" vertical="center"/>
    </xf>
    <xf numFmtId="0" fontId="0" fillId="0" borderId="210" xfId="0" applyBorder="1" applyAlignment="1">
      <alignment horizontal="left" vertical="center"/>
    </xf>
    <xf numFmtId="0" fontId="0" fillId="0" borderId="24" xfId="0" applyBorder="1" applyAlignment="1">
      <alignment vertical="center" wrapText="1"/>
    </xf>
    <xf numFmtId="0" fontId="0" fillId="0" borderId="13" xfId="0" applyBorder="1" applyAlignment="1">
      <alignment horizontal="left" vertical="center" wrapText="1"/>
    </xf>
    <xf numFmtId="0" fontId="0" fillId="0" borderId="17" xfId="0" applyBorder="1" applyAlignment="1">
      <alignment horizontal="center" vertical="center" wrapText="1"/>
    </xf>
    <xf numFmtId="0" fontId="0" fillId="0" borderId="213" xfId="0" applyBorder="1"/>
    <xf numFmtId="0" fontId="0" fillId="0" borderId="214" xfId="0" applyBorder="1" applyAlignment="1">
      <alignment wrapText="1"/>
    </xf>
    <xf numFmtId="0" fontId="3" fillId="0" borderId="215" xfId="0" applyFont="1" applyBorder="1" applyAlignment="1">
      <alignment horizontal="left" vertical="center" wrapText="1"/>
    </xf>
    <xf numFmtId="0" fontId="0" fillId="0" borderId="216" xfId="0" applyBorder="1" applyAlignment="1">
      <alignment wrapText="1"/>
    </xf>
    <xf numFmtId="0" fontId="0" fillId="0" borderId="20" xfId="0" applyBorder="1" applyAlignment="1">
      <alignment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8" xfId="0" applyBorder="1" applyAlignment="1">
      <alignment horizontal="center" vertical="center"/>
    </xf>
    <xf numFmtId="0" fontId="0" fillId="0" borderId="4" xfId="0" applyBorder="1" applyAlignment="1">
      <alignment horizontal="center" vertical="center"/>
    </xf>
    <xf numFmtId="0" fontId="0" fillId="0" borderId="37" xfId="0" applyBorder="1" applyAlignment="1">
      <alignment horizontal="center" vertical="center"/>
    </xf>
    <xf numFmtId="0" fontId="0" fillId="0" borderId="31" xfId="0" applyBorder="1" applyAlignment="1">
      <alignment horizontal="center" vertical="center"/>
    </xf>
    <xf numFmtId="0" fontId="0" fillId="0" borderId="52" xfId="0" applyBorder="1" applyAlignment="1">
      <alignment horizontal="center" vertical="center"/>
    </xf>
    <xf numFmtId="0" fontId="0" fillId="0" borderId="3" xfId="0" applyBorder="1" applyAlignment="1">
      <alignment vertical="center"/>
    </xf>
    <xf numFmtId="0" fontId="0" fillId="0" borderId="6" xfId="0" applyBorder="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3" xfId="0" applyBorder="1" applyAlignment="1">
      <alignment horizontal="center" vertical="center"/>
    </xf>
    <xf numFmtId="0" fontId="0" fillId="0" borderId="68" xfId="0" applyBorder="1" applyAlignment="1">
      <alignment vertical="center"/>
    </xf>
    <xf numFmtId="0" fontId="0" fillId="0" borderId="94" xfId="0" applyBorder="1" applyAlignment="1">
      <alignment horizontal="center" vertical="center"/>
    </xf>
    <xf numFmtId="0" fontId="0" fillId="0" borderId="63" xfId="0" applyBorder="1" applyAlignment="1">
      <alignment horizontal="center"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0" xfId="0" quotePrefix="1" applyBorder="1" applyAlignment="1">
      <alignment horizontal="center" vertical="center"/>
    </xf>
    <xf numFmtId="0" fontId="0" fillId="0" borderId="21" xfId="0" applyBorder="1" applyAlignment="1">
      <alignment wrapText="1"/>
    </xf>
    <xf numFmtId="10" fontId="0" fillId="6" borderId="19" xfId="0" quotePrefix="1" applyNumberFormat="1" applyFill="1" applyBorder="1" applyAlignment="1">
      <alignment horizontal="center" vertical="center"/>
    </xf>
    <xf numFmtId="9" fontId="0" fillId="6" borderId="4" xfId="0" applyNumberFormat="1" applyFill="1" applyBorder="1" applyAlignment="1">
      <alignment horizontal="center" vertical="center"/>
    </xf>
    <xf numFmtId="9" fontId="0" fillId="6" borderId="8" xfId="0" applyNumberFormat="1" applyFill="1" applyBorder="1" applyAlignment="1">
      <alignment horizontal="center" vertical="center"/>
    </xf>
    <xf numFmtId="9" fontId="0" fillId="6" borderId="149" xfId="0" applyNumberFormat="1" applyFill="1" applyBorder="1" applyAlignment="1">
      <alignment horizontal="center" vertical="center"/>
    </xf>
    <xf numFmtId="9" fontId="0" fillId="6" borderId="111" xfId="0" applyNumberFormat="1" applyFill="1" applyBorder="1" applyAlignment="1">
      <alignment horizontal="center" vertical="center"/>
    </xf>
    <xf numFmtId="9" fontId="0" fillId="6" borderId="26" xfId="0" applyNumberFormat="1" applyFill="1" applyBorder="1" applyAlignment="1">
      <alignment horizontal="center" vertical="center"/>
    </xf>
    <xf numFmtId="9" fontId="0" fillId="6" borderId="5" xfId="0" applyNumberFormat="1" applyFill="1" applyBorder="1" applyAlignment="1">
      <alignment horizontal="center" vertical="center"/>
    </xf>
    <xf numFmtId="9" fontId="0" fillId="6" borderId="150" xfId="0" applyNumberFormat="1" applyFill="1" applyBorder="1" applyAlignment="1">
      <alignment horizontal="center" vertical="center"/>
    </xf>
    <xf numFmtId="9" fontId="0" fillId="6" borderId="112" xfId="0" applyNumberFormat="1" applyFill="1" applyBorder="1" applyAlignment="1">
      <alignment horizontal="center" vertical="center"/>
    </xf>
    <xf numFmtId="0" fontId="0" fillId="6" borderId="68" xfId="0" applyFill="1" applyBorder="1" applyAlignment="1">
      <alignment horizontal="center" vertical="center"/>
    </xf>
    <xf numFmtId="9" fontId="0" fillId="6" borderId="68" xfId="0" applyNumberFormat="1" applyFill="1" applyBorder="1" applyAlignment="1">
      <alignment horizontal="center" vertical="center"/>
    </xf>
    <xf numFmtId="0" fontId="0" fillId="6" borderId="26" xfId="0" applyFill="1" applyBorder="1" applyAlignment="1">
      <alignment horizontal="center" vertical="center"/>
    </xf>
    <xf numFmtId="0" fontId="0" fillId="6" borderId="3" xfId="0" applyFill="1" applyBorder="1" applyAlignment="1">
      <alignment horizontal="center" vertical="center"/>
    </xf>
    <xf numFmtId="0" fontId="0" fillId="6" borderId="5" xfId="0" applyFill="1" applyBorder="1" applyAlignment="1">
      <alignment horizontal="center" vertical="center"/>
    </xf>
    <xf numFmtId="164" fontId="7" fillId="4" borderId="184" xfId="0" applyNumberFormat="1" applyFont="1" applyFill="1" applyBorder="1" applyAlignment="1">
      <alignment horizontal="center" vertical="center"/>
    </xf>
    <xf numFmtId="9" fontId="0" fillId="0" borderId="65" xfId="0" applyNumberFormat="1" applyBorder="1" applyAlignment="1">
      <alignment horizontal="center" vertical="center"/>
    </xf>
    <xf numFmtId="9" fontId="0" fillId="0" borderId="53" xfId="0" applyNumberFormat="1" applyBorder="1" applyAlignment="1">
      <alignment horizontal="center" vertical="center"/>
    </xf>
    <xf numFmtId="0" fontId="0" fillId="6" borderId="19" xfId="0" quotePrefix="1" applyFill="1" applyBorder="1" applyAlignment="1">
      <alignment horizontal="center" vertical="center"/>
    </xf>
    <xf numFmtId="0" fontId="0" fillId="6" borderId="206" xfId="0" applyFill="1" applyBorder="1" applyAlignment="1">
      <alignment horizontal="center" vertical="center"/>
    </xf>
    <xf numFmtId="0" fontId="0" fillId="6" borderId="207" xfId="0" applyFill="1" applyBorder="1" applyAlignment="1">
      <alignment horizontal="center" vertical="center"/>
    </xf>
    <xf numFmtId="0" fontId="0" fillId="6" borderId="7" xfId="0" applyFill="1" applyBorder="1" applyAlignment="1">
      <alignment horizontal="center" vertical="center"/>
    </xf>
    <xf numFmtId="0" fontId="0" fillId="6" borderId="60" xfId="0" applyFill="1" applyBorder="1" applyAlignment="1">
      <alignment horizontal="center" vertical="center"/>
    </xf>
    <xf numFmtId="3" fontId="0" fillId="6" borderId="68" xfId="0" applyNumberFormat="1" applyFill="1" applyBorder="1" applyAlignment="1">
      <alignment horizontal="center" vertical="center"/>
    </xf>
    <xf numFmtId="9" fontId="0" fillId="0" borderId="176" xfId="0" applyNumberFormat="1" applyBorder="1" applyAlignment="1">
      <alignment horizontal="center" vertical="center"/>
    </xf>
    <xf numFmtId="9" fontId="0" fillId="0" borderId="227" xfId="0" applyNumberFormat="1" applyBorder="1" applyAlignment="1">
      <alignment horizontal="center" vertical="center"/>
    </xf>
    <xf numFmtId="9" fontId="0" fillId="0" borderId="175" xfId="0" applyNumberFormat="1" applyBorder="1" applyAlignment="1">
      <alignment horizontal="center" vertical="center"/>
    </xf>
    <xf numFmtId="0" fontId="0" fillId="4" borderId="116" xfId="0" applyFill="1" applyBorder="1" applyAlignment="1">
      <alignment horizontal="center" vertical="center"/>
    </xf>
    <xf numFmtId="0" fontId="0" fillId="0" borderId="229" xfId="0" applyBorder="1" applyAlignment="1">
      <alignment wrapText="1"/>
    </xf>
    <xf numFmtId="164" fontId="0" fillId="0" borderId="6" xfId="0" applyNumberFormat="1" applyBorder="1" applyAlignment="1">
      <alignment horizontal="center" vertical="center"/>
    </xf>
    <xf numFmtId="164" fontId="0" fillId="0" borderId="66" xfId="0" applyNumberFormat="1" applyBorder="1" applyAlignment="1">
      <alignment horizontal="center" vertical="center"/>
    </xf>
    <xf numFmtId="164" fontId="0" fillId="4" borderId="96" xfId="0" applyNumberFormat="1" applyFill="1" applyBorder="1" applyAlignment="1">
      <alignment horizontal="center" vertical="center"/>
    </xf>
    <xf numFmtId="164" fontId="0" fillId="0" borderId="58" xfId="0" applyNumberFormat="1" applyBorder="1" applyAlignment="1">
      <alignment horizontal="center" vertical="center"/>
    </xf>
    <xf numFmtId="164" fontId="0" fillId="0" borderId="9" xfId="0" applyNumberFormat="1" applyBorder="1" applyAlignment="1">
      <alignment horizontal="center" vertical="center"/>
    </xf>
    <xf numFmtId="164" fontId="0" fillId="4" borderId="133" xfId="0" applyNumberFormat="1" applyFill="1" applyBorder="1" applyAlignment="1">
      <alignment horizontal="center" vertical="center"/>
    </xf>
    <xf numFmtId="164" fontId="0" fillId="0" borderId="63" xfId="0" applyNumberFormat="1" applyBorder="1" applyAlignment="1">
      <alignment horizontal="center" vertical="center"/>
    </xf>
    <xf numFmtId="164" fontId="7" fillId="4" borderId="133" xfId="0" applyNumberFormat="1" applyFont="1" applyFill="1" applyBorder="1" applyAlignment="1">
      <alignment horizontal="center" vertical="center"/>
    </xf>
    <xf numFmtId="0" fontId="0" fillId="6" borderId="84" xfId="0" applyFill="1" applyBorder="1" applyAlignment="1">
      <alignment horizontal="center" vertical="center"/>
    </xf>
    <xf numFmtId="0" fontId="0" fillId="6" borderId="44" xfId="0" applyFill="1" applyBorder="1" applyAlignment="1">
      <alignment horizontal="center" vertical="center"/>
    </xf>
    <xf numFmtId="10" fontId="0" fillId="6" borderId="206" xfId="0" applyNumberFormat="1" applyFill="1" applyBorder="1" applyAlignment="1">
      <alignment horizontal="center" vertical="center"/>
    </xf>
    <xf numFmtId="10" fontId="0" fillId="6" borderId="68" xfId="0" applyNumberFormat="1" applyFill="1" applyBorder="1" applyAlignment="1">
      <alignment horizontal="center" vertical="center"/>
    </xf>
    <xf numFmtId="10" fontId="0" fillId="6" borderId="207" xfId="0" applyNumberFormat="1" applyFill="1" applyBorder="1" applyAlignment="1">
      <alignment horizontal="center" vertical="center"/>
    </xf>
    <xf numFmtId="164" fontId="0" fillId="6" borderId="7" xfId="0" applyNumberFormat="1" applyFill="1" applyBorder="1" applyAlignment="1">
      <alignment horizontal="center" vertical="center"/>
    </xf>
    <xf numFmtId="9" fontId="0" fillId="6" borderId="60" xfId="0" applyNumberFormat="1" applyFill="1" applyBorder="1" applyAlignment="1">
      <alignment horizontal="center" vertical="center"/>
    </xf>
    <xf numFmtId="9" fontId="0" fillId="6" borderId="3" xfId="0" applyNumberFormat="1" applyFill="1" applyBorder="1" applyAlignment="1">
      <alignment horizontal="center" vertical="center"/>
    </xf>
    <xf numFmtId="9" fontId="0" fillId="6" borderId="206" xfId="0" applyNumberFormat="1" applyFill="1" applyBorder="1" applyAlignment="1">
      <alignment horizontal="center" vertical="center"/>
    </xf>
    <xf numFmtId="9" fontId="0" fillId="6" borderId="207" xfId="0" applyNumberFormat="1" applyFill="1" applyBorder="1" applyAlignment="1">
      <alignment horizontal="center" vertical="center"/>
    </xf>
    <xf numFmtId="9" fontId="0" fillId="6" borderId="231" xfId="0" applyNumberFormat="1" applyFill="1" applyBorder="1" applyAlignment="1">
      <alignment horizontal="center" vertical="center"/>
    </xf>
    <xf numFmtId="0" fontId="0" fillId="0" borderId="11" xfId="0" applyBorder="1" applyAlignment="1">
      <alignment vertical="top" wrapText="1"/>
    </xf>
    <xf numFmtId="0" fontId="4" fillId="0" borderId="0" xfId="0" applyFont="1"/>
    <xf numFmtId="0" fontId="15" fillId="0" borderId="0" xfId="0" applyFont="1"/>
    <xf numFmtId="0" fontId="4" fillId="3" borderId="0" xfId="0" applyFont="1" applyFill="1"/>
    <xf numFmtId="0" fontId="0" fillId="2" borderId="0" xfId="0" applyFill="1"/>
    <xf numFmtId="0" fontId="17" fillId="0" borderId="18" xfId="0" applyFont="1" applyBorder="1" applyAlignment="1">
      <alignment horizontal="left" vertical="center" wrapText="1"/>
    </xf>
    <xf numFmtId="0" fontId="0" fillId="3" borderId="0" xfId="0" applyFill="1"/>
    <xf numFmtId="0" fontId="18" fillId="0" borderId="0" xfId="0" applyFont="1" applyAlignment="1">
      <alignment vertical="center" wrapText="1"/>
    </xf>
    <xf numFmtId="0" fontId="0" fillId="0" borderId="95" xfId="0" applyBorder="1"/>
    <xf numFmtId="0" fontId="0" fillId="3" borderId="233" xfId="0" applyFill="1" applyBorder="1"/>
    <xf numFmtId="0" fontId="0" fillId="0" borderId="229" xfId="0" applyBorder="1"/>
    <xf numFmtId="0" fontId="0" fillId="0" borderId="234" xfId="0" applyBorder="1"/>
    <xf numFmtId="0" fontId="0" fillId="0" borderId="238" xfId="0" applyBorder="1"/>
    <xf numFmtId="0" fontId="0" fillId="0" borderId="237" xfId="0" applyBorder="1"/>
    <xf numFmtId="0" fontId="0" fillId="0" borderId="229" xfId="0" applyBorder="1" applyAlignment="1">
      <alignment vertical="center" wrapText="1"/>
    </xf>
    <xf numFmtId="0" fontId="0" fillId="0" borderId="51" xfId="0" applyBorder="1"/>
    <xf numFmtId="0" fontId="0" fillId="0" borderId="235" xfId="0" applyBorder="1" applyAlignment="1">
      <alignment vertical="center" wrapText="1"/>
    </xf>
    <xf numFmtId="0" fontId="10" fillId="0" borderId="68" xfId="0" applyFont="1" applyBorder="1" applyAlignment="1">
      <alignment vertical="center"/>
    </xf>
    <xf numFmtId="0" fontId="10" fillId="0" borderId="53" xfId="0" applyFont="1" applyBorder="1" applyAlignment="1">
      <alignment vertical="center" wrapText="1"/>
    </xf>
    <xf numFmtId="0" fontId="10" fillId="0" borderId="7" xfId="0" applyFont="1" applyBorder="1" applyAlignment="1">
      <alignment vertical="center"/>
    </xf>
    <xf numFmtId="0" fontId="10" fillId="0" borderId="1" xfId="0" applyFont="1" applyBorder="1" applyAlignment="1">
      <alignment vertical="center"/>
    </xf>
    <xf numFmtId="0" fontId="10" fillId="0" borderId="3" xfId="0" applyFont="1" applyBorder="1" applyAlignment="1">
      <alignment vertical="center"/>
    </xf>
    <xf numFmtId="0" fontId="10" fillId="0" borderId="107" xfId="0" applyFont="1" applyBorder="1" applyAlignment="1">
      <alignment vertical="center" wrapText="1"/>
    </xf>
    <xf numFmtId="0" fontId="0" fillId="0" borderId="63" xfId="0" applyBorder="1" applyAlignment="1">
      <alignment horizontal="center" vertical="center"/>
    </xf>
    <xf numFmtId="0" fontId="0" fillId="0" borderId="101" xfId="0" applyBorder="1" applyAlignment="1">
      <alignment horizontal="left" vertical="center" wrapText="1"/>
    </xf>
    <xf numFmtId="3" fontId="0" fillId="6" borderId="44" xfId="0" applyNumberFormat="1" applyFill="1" applyBorder="1" applyAlignment="1">
      <alignment horizontal="center" vertical="center"/>
    </xf>
    <xf numFmtId="3" fontId="0" fillId="6" borderId="45" xfId="0" applyNumberFormat="1" applyFill="1" applyBorder="1" applyAlignment="1">
      <alignment horizontal="center" vertical="center"/>
    </xf>
    <xf numFmtId="0" fontId="0" fillId="6" borderId="168" xfId="0" applyFill="1" applyBorder="1" applyAlignment="1">
      <alignment horizontal="center" vertical="center"/>
    </xf>
    <xf numFmtId="10" fontId="0" fillId="6" borderId="84" xfId="0" applyNumberFormat="1" applyFill="1" applyBorder="1" applyAlignment="1">
      <alignment horizontal="center" vertical="center"/>
    </xf>
    <xf numFmtId="10" fontId="0" fillId="6" borderId="1" xfId="0" applyNumberFormat="1" applyFill="1" applyBorder="1" applyAlignment="1">
      <alignment horizontal="center" vertical="center"/>
    </xf>
    <xf numFmtId="0" fontId="0" fillId="4" borderId="241" xfId="0" applyFill="1" applyBorder="1" applyAlignment="1">
      <alignment horizontal="center" vertical="center"/>
    </xf>
    <xf numFmtId="0" fontId="0" fillId="6" borderId="47" xfId="0" applyFill="1" applyBorder="1" applyAlignment="1">
      <alignment horizontal="center" vertical="center"/>
    </xf>
    <xf numFmtId="0" fontId="0" fillId="6" borderId="77" xfId="0" applyFill="1" applyBorder="1" applyAlignment="1">
      <alignment horizontal="center" vertical="center"/>
    </xf>
    <xf numFmtId="0" fontId="0" fillId="6" borderId="242" xfId="0" applyFill="1" applyBorder="1" applyAlignment="1">
      <alignment horizontal="center" vertical="center"/>
    </xf>
    <xf numFmtId="0" fontId="0" fillId="0" borderId="212" xfId="0" applyBorder="1" applyAlignment="1">
      <alignment vertical="center"/>
    </xf>
    <xf numFmtId="0" fontId="21" fillId="0" borderId="1" xfId="0" applyFont="1" applyBorder="1" applyAlignment="1">
      <alignment horizontal="center" vertical="center" wrapText="1"/>
    </xf>
    <xf numFmtId="0" fontId="0" fillId="0" borderId="113" xfId="0" applyBorder="1" applyAlignment="1">
      <alignment vertical="center" wrapText="1"/>
    </xf>
    <xf numFmtId="0" fontId="0" fillId="0" borderId="8" xfId="0" applyBorder="1" applyAlignment="1">
      <alignment vertical="center" wrapText="1"/>
    </xf>
    <xf numFmtId="0" fontId="0" fillId="0" borderId="103" xfId="0" applyBorder="1" applyAlignment="1">
      <alignment vertical="center" wrapText="1"/>
    </xf>
    <xf numFmtId="0" fontId="0" fillId="0" borderId="63" xfId="0" applyBorder="1" applyAlignment="1">
      <alignment vertical="center" wrapText="1"/>
    </xf>
    <xf numFmtId="0" fontId="0" fillId="0" borderId="6" xfId="0" applyBorder="1" applyAlignment="1">
      <alignment vertical="center" wrapText="1"/>
    </xf>
    <xf numFmtId="0" fontId="0" fillId="0" borderId="110" xfId="0" applyBorder="1" applyAlignment="1">
      <alignment vertical="center"/>
    </xf>
    <xf numFmtId="0" fontId="0" fillId="0" borderId="193" xfId="0" applyBorder="1" applyAlignment="1">
      <alignment vertical="center" wrapText="1"/>
    </xf>
    <xf numFmtId="0" fontId="0" fillId="0" borderId="194" xfId="0" applyBorder="1" applyAlignment="1">
      <alignment vertical="center" wrapText="1"/>
    </xf>
    <xf numFmtId="0" fontId="0" fillId="0" borderId="195" xfId="0" applyBorder="1" applyAlignment="1">
      <alignment vertical="center" wrapText="1"/>
    </xf>
    <xf numFmtId="0" fontId="0" fillId="0" borderId="5" xfId="0" applyBorder="1" applyAlignment="1">
      <alignment vertical="center" wrapText="1"/>
    </xf>
    <xf numFmtId="0" fontId="0" fillId="0" borderId="67" xfId="0" applyBorder="1" applyAlignment="1">
      <alignment vertical="center"/>
    </xf>
    <xf numFmtId="0" fontId="0" fillId="0" borderId="1" xfId="0" applyBorder="1" applyAlignment="1">
      <alignment horizontal="center" wrapText="1"/>
    </xf>
    <xf numFmtId="0" fontId="0" fillId="0" borderId="202" xfId="0" applyBorder="1" applyAlignment="1">
      <alignment vertical="center"/>
    </xf>
    <xf numFmtId="0" fontId="0" fillId="0" borderId="113" xfId="0" applyBorder="1" applyAlignment="1">
      <alignment horizontal="center" vertical="center" wrapText="1"/>
    </xf>
    <xf numFmtId="0" fontId="0" fillId="0" borderId="114" xfId="0" applyBorder="1" applyAlignment="1">
      <alignment vertical="center" wrapText="1"/>
    </xf>
    <xf numFmtId="0" fontId="0" fillId="0" borderId="173" xfId="0" applyBorder="1" applyAlignment="1">
      <alignment vertical="center" wrapText="1"/>
    </xf>
    <xf numFmtId="0" fontId="0" fillId="0" borderId="15" xfId="0" applyBorder="1" applyAlignment="1">
      <alignment horizontal="left" vertical="center" wrapText="1"/>
    </xf>
    <xf numFmtId="0" fontId="0" fillId="0" borderId="15" xfId="0" applyBorder="1" applyAlignment="1">
      <alignment vertical="center" wrapText="1"/>
    </xf>
    <xf numFmtId="0" fontId="0" fillId="0" borderId="15" xfId="0" applyBorder="1" applyAlignment="1">
      <alignment horizontal="center" vertical="center" wrapText="1"/>
    </xf>
    <xf numFmtId="0" fontId="0" fillId="0" borderId="38" xfId="0" applyBorder="1" applyAlignment="1">
      <alignment vertical="center"/>
    </xf>
    <xf numFmtId="0" fontId="0" fillId="4" borderId="36" xfId="0" applyFill="1" applyBorder="1"/>
    <xf numFmtId="9" fontId="0" fillId="4" borderId="0" xfId="0" applyNumberFormat="1" applyFill="1" applyAlignment="1">
      <alignment horizontal="center" vertical="center"/>
    </xf>
    <xf numFmtId="0" fontId="10" fillId="0" borderId="244" xfId="0" applyFont="1" applyBorder="1" applyAlignment="1">
      <alignment vertical="center"/>
    </xf>
    <xf numFmtId="0" fontId="10" fillId="0" borderId="222" xfId="0" applyFont="1" applyBorder="1" applyAlignment="1">
      <alignment vertical="center"/>
    </xf>
    <xf numFmtId="0" fontId="0" fillId="0" borderId="245" xfId="0" applyBorder="1" applyAlignment="1">
      <alignment vertical="center"/>
    </xf>
    <xf numFmtId="0" fontId="10" fillId="0" borderId="246" xfId="0" applyFont="1" applyBorder="1" applyAlignment="1">
      <alignment vertical="center"/>
    </xf>
    <xf numFmtId="0" fontId="10" fillId="0" borderId="247" xfId="0" applyFont="1" applyBorder="1" applyAlignment="1">
      <alignment vertical="center"/>
    </xf>
    <xf numFmtId="0" fontId="0" fillId="6" borderId="94" xfId="0" applyFill="1" applyBorder="1" applyAlignment="1">
      <alignment horizontal="center" vertical="center"/>
    </xf>
    <xf numFmtId="9" fontId="0" fillId="6" borderId="84" xfId="0" applyNumberFormat="1" applyFill="1" applyBorder="1" applyAlignment="1">
      <alignment horizontal="center" vertical="center"/>
    </xf>
    <xf numFmtId="0" fontId="0" fillId="0" borderId="24" xfId="0" applyBorder="1" applyAlignment="1">
      <alignment wrapText="1"/>
    </xf>
    <xf numFmtId="0" fontId="0" fillId="4" borderId="250" xfId="0" applyFill="1" applyBorder="1" applyAlignment="1">
      <alignment horizontal="center" vertical="center"/>
    </xf>
    <xf numFmtId="0" fontId="0" fillId="4" borderId="251" xfId="0" applyFill="1" applyBorder="1" applyAlignment="1">
      <alignment horizontal="center" vertical="center"/>
    </xf>
    <xf numFmtId="0" fontId="0" fillId="4" borderId="252" xfId="0" applyFill="1" applyBorder="1" applyAlignment="1">
      <alignment horizontal="center" vertical="center"/>
    </xf>
    <xf numFmtId="164" fontId="0" fillId="6" borderId="6" xfId="0" applyNumberFormat="1" applyFill="1" applyBorder="1" applyAlignment="1">
      <alignment horizontal="center" vertical="center"/>
    </xf>
    <xf numFmtId="164" fontId="0" fillId="6" borderId="103" xfId="0" applyNumberFormat="1" applyFill="1" applyBorder="1" applyAlignment="1">
      <alignment horizontal="center" vertical="center"/>
    </xf>
    <xf numFmtId="164" fontId="0" fillId="6" borderId="253" xfId="0" applyNumberFormat="1" applyFill="1" applyBorder="1" applyAlignment="1">
      <alignment horizontal="center" vertical="center"/>
    </xf>
    <xf numFmtId="164" fontId="0" fillId="6" borderId="110" xfId="0" applyNumberFormat="1" applyFill="1" applyBorder="1" applyAlignment="1">
      <alignment horizontal="center" vertical="center"/>
    </xf>
    <xf numFmtId="2" fontId="0" fillId="0" borderId="1" xfId="0" quotePrefix="1" applyNumberFormat="1" applyBorder="1" applyAlignment="1">
      <alignment horizontal="center" vertical="center" wrapText="1"/>
    </xf>
    <xf numFmtId="2" fontId="0" fillId="0" borderId="1" xfId="0" applyNumberFormat="1" applyBorder="1" applyAlignment="1">
      <alignment horizontal="center" vertical="center"/>
    </xf>
    <xf numFmtId="166"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196" xfId="0" applyBorder="1" applyAlignment="1">
      <alignment horizontal="center" vertical="center"/>
    </xf>
    <xf numFmtId="1" fontId="0" fillId="0" borderId="1" xfId="0" applyNumberFormat="1" applyBorder="1" applyAlignment="1">
      <alignment horizontal="center" vertical="center"/>
    </xf>
    <xf numFmtId="1" fontId="0" fillId="0" borderId="26" xfId="0" quotePrefix="1" applyNumberFormat="1" applyBorder="1" applyAlignment="1">
      <alignment horizontal="center" vertical="center"/>
    </xf>
    <xf numFmtId="2" fontId="0" fillId="4" borderId="36" xfId="0" applyNumberFormat="1" applyFill="1" applyBorder="1" applyAlignment="1">
      <alignment horizontal="center" vertical="center"/>
    </xf>
    <xf numFmtId="2" fontId="0" fillId="0" borderId="68" xfId="0" applyNumberFormat="1" applyBorder="1" applyAlignment="1">
      <alignment horizontal="center" vertical="center"/>
    </xf>
    <xf numFmtId="0" fontId="0" fillId="0" borderId="45" xfId="0" applyBorder="1" applyAlignment="1">
      <alignment horizontal="center" vertical="center"/>
    </xf>
    <xf numFmtId="0" fontId="0" fillId="0" borderId="255" xfId="0" applyBorder="1" applyAlignment="1">
      <alignment horizontal="center" vertical="center"/>
    </xf>
    <xf numFmtId="0" fontId="0" fillId="0" borderId="65" xfId="0" applyBorder="1" applyAlignment="1">
      <alignment horizontal="center" vertical="center"/>
    </xf>
    <xf numFmtId="2"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206" xfId="0" applyNumberFormat="1" applyBorder="1" applyAlignment="1">
      <alignment horizontal="center" vertical="center"/>
    </xf>
    <xf numFmtId="164" fontId="0" fillId="4" borderId="148" xfId="0" applyNumberFormat="1" applyFill="1" applyBorder="1" applyAlignment="1">
      <alignment horizontal="center" vertical="center"/>
    </xf>
    <xf numFmtId="164" fontId="0" fillId="4" borderId="141" xfId="0" applyNumberFormat="1" applyFill="1" applyBorder="1" applyAlignment="1">
      <alignment horizontal="center" vertical="center"/>
    </xf>
    <xf numFmtId="164" fontId="0" fillId="4" borderId="155" xfId="0" applyNumberFormat="1" applyFill="1" applyBorder="1" applyAlignment="1">
      <alignment horizontal="center" vertical="center"/>
    </xf>
    <xf numFmtId="164" fontId="0" fillId="4" borderId="146" xfId="0" applyNumberFormat="1" applyFill="1" applyBorder="1" applyAlignment="1">
      <alignment horizontal="center" vertical="center"/>
    </xf>
    <xf numFmtId="164" fontId="0" fillId="4" borderId="144" xfId="0" applyNumberFormat="1" applyFill="1" applyBorder="1" applyAlignment="1">
      <alignment horizontal="center" vertical="center"/>
    </xf>
    <xf numFmtId="164" fontId="0" fillId="4" borderId="147" xfId="0" applyNumberFormat="1" applyFill="1" applyBorder="1" applyAlignment="1">
      <alignment horizontal="center" vertical="center"/>
    </xf>
    <xf numFmtId="164" fontId="0" fillId="0" borderId="225" xfId="0" applyNumberFormat="1" applyBorder="1" applyAlignment="1">
      <alignment horizontal="center" vertical="center"/>
    </xf>
    <xf numFmtId="164" fontId="0" fillId="0" borderId="68" xfId="0" applyNumberFormat="1" applyBorder="1" applyAlignment="1">
      <alignment horizontal="center" vertical="center"/>
    </xf>
    <xf numFmtId="164" fontId="0" fillId="0" borderId="257" xfId="0" applyNumberFormat="1" applyBorder="1" applyAlignment="1">
      <alignment horizontal="center" vertical="center"/>
    </xf>
    <xf numFmtId="164" fontId="0" fillId="0" borderId="204" xfId="0" applyNumberFormat="1" applyBorder="1" applyAlignment="1">
      <alignment horizontal="center" vertical="center"/>
    </xf>
    <xf numFmtId="164" fontId="0" fillId="0" borderId="258" xfId="0" applyNumberFormat="1" applyBorder="1" applyAlignment="1">
      <alignment horizontal="center" vertical="center"/>
    </xf>
    <xf numFmtId="164" fontId="0" fillId="0" borderId="230" xfId="0" applyNumberFormat="1" applyBorder="1" applyAlignment="1">
      <alignment horizontal="center" vertical="center"/>
    </xf>
    <xf numFmtId="0" fontId="0" fillId="0" borderId="248" xfId="0" applyBorder="1" applyAlignment="1">
      <alignment vertical="center"/>
    </xf>
    <xf numFmtId="0" fontId="0" fillId="0" borderId="223" xfId="0" applyBorder="1" applyAlignment="1">
      <alignment vertical="center" wrapText="1"/>
    </xf>
    <xf numFmtId="0" fontId="10" fillId="0" borderId="224" xfId="0" applyFont="1" applyBorder="1" applyAlignment="1">
      <alignment vertical="center" wrapText="1"/>
    </xf>
    <xf numFmtId="164" fontId="0" fillId="0" borderId="203" xfId="0" applyNumberFormat="1" applyBorder="1" applyAlignment="1">
      <alignment horizontal="center" vertical="center"/>
    </xf>
    <xf numFmtId="164" fontId="0" fillId="0" borderId="207" xfId="0" applyNumberFormat="1" applyBorder="1" applyAlignment="1">
      <alignment horizontal="center" vertical="center"/>
    </xf>
    <xf numFmtId="0" fontId="0" fillId="0" borderId="208" xfId="0" applyBorder="1" applyAlignment="1">
      <alignment horizontal="center" vertical="center"/>
    </xf>
    <xf numFmtId="0" fontId="0" fillId="6" borderId="42" xfId="0" applyFill="1" applyBorder="1" applyAlignment="1">
      <alignment horizontal="center" vertical="center"/>
    </xf>
    <xf numFmtId="164" fontId="0" fillId="4" borderId="36" xfId="0" applyNumberFormat="1" applyFill="1" applyBorder="1" applyAlignment="1">
      <alignment horizontal="left" vertical="center" indent="1"/>
    </xf>
    <xf numFmtId="164" fontId="0" fillId="4" borderId="0" xfId="0" applyNumberFormat="1" applyFill="1" applyAlignment="1">
      <alignment horizontal="left" vertical="center" indent="1"/>
    </xf>
    <xf numFmtId="164" fontId="0" fillId="4" borderId="30" xfId="0" applyNumberFormat="1" applyFill="1" applyBorder="1" applyAlignment="1">
      <alignment horizontal="left" vertical="center" indent="1"/>
    </xf>
    <xf numFmtId="0" fontId="0" fillId="4" borderId="259" xfId="0" applyFill="1" applyBorder="1"/>
    <xf numFmtId="2" fontId="0" fillId="0" borderId="3" xfId="0" applyNumberFormat="1" applyBorder="1" applyAlignment="1">
      <alignment horizontal="center" vertical="center"/>
    </xf>
    <xf numFmtId="0" fontId="0" fillId="4" borderId="260" xfId="0" applyFill="1" applyBorder="1" applyAlignment="1">
      <alignment horizontal="center" vertical="center"/>
    </xf>
    <xf numFmtId="0" fontId="0" fillId="4" borderId="261" xfId="0" applyFill="1" applyBorder="1" applyAlignment="1">
      <alignment horizontal="center" vertical="center"/>
    </xf>
    <xf numFmtId="0" fontId="0" fillId="4" borderId="252" xfId="0" applyFill="1" applyBorder="1"/>
    <xf numFmtId="0" fontId="0" fillId="4" borderId="28" xfId="0" applyFill="1" applyBorder="1"/>
    <xf numFmtId="0" fontId="0" fillId="4" borderId="262" xfId="0" applyFill="1" applyBorder="1"/>
    <xf numFmtId="0" fontId="0" fillId="4" borderId="263" xfId="0" applyFill="1" applyBorder="1"/>
    <xf numFmtId="164" fontId="0" fillId="0" borderId="10" xfId="0" applyNumberFormat="1" applyBorder="1" applyAlignment="1">
      <alignment horizontal="center" vertical="center"/>
    </xf>
    <xf numFmtId="164" fontId="0" fillId="0" borderId="5" xfId="0" quotePrefix="1" applyNumberFormat="1" applyBorder="1" applyAlignment="1">
      <alignment horizontal="center" vertical="center"/>
    </xf>
    <xf numFmtId="164" fontId="0" fillId="0" borderId="8" xfId="0" applyNumberFormat="1" applyBorder="1" applyAlignment="1">
      <alignment horizontal="center" vertical="center"/>
    </xf>
    <xf numFmtId="10" fontId="0" fillId="0" borderId="68" xfId="0" applyNumberFormat="1" applyBorder="1" applyAlignment="1">
      <alignment horizontal="center" vertical="center"/>
    </xf>
    <xf numFmtId="10" fontId="0" fillId="0" borderId="84" xfId="0" applyNumberFormat="1" applyBorder="1" applyAlignment="1">
      <alignment horizontal="center" vertical="center"/>
    </xf>
    <xf numFmtId="10" fontId="0" fillId="0" borderId="207" xfId="0" applyNumberFormat="1" applyBorder="1" applyAlignment="1">
      <alignment horizontal="center" vertical="center"/>
    </xf>
    <xf numFmtId="1" fontId="0" fillId="0" borderId="84" xfId="0" applyNumberFormat="1" applyBorder="1" applyAlignment="1">
      <alignment horizontal="center" vertical="center"/>
    </xf>
    <xf numFmtId="10" fontId="0" fillId="0" borderId="206" xfId="0" applyNumberFormat="1" applyBorder="1" applyAlignment="1">
      <alignment horizontal="center" vertical="center"/>
    </xf>
    <xf numFmtId="9" fontId="0" fillId="0" borderId="264" xfId="0" applyNumberFormat="1" applyBorder="1" applyAlignment="1">
      <alignment horizontal="center" vertical="center"/>
    </xf>
    <xf numFmtId="0" fontId="0" fillId="4" borderId="152" xfId="0" applyFill="1" applyBorder="1" applyAlignment="1">
      <alignment horizontal="center" vertical="center"/>
    </xf>
    <xf numFmtId="0" fontId="0" fillId="4" borderId="121" xfId="0" applyFill="1" applyBorder="1" applyAlignment="1">
      <alignment horizontal="center" vertical="center"/>
    </xf>
    <xf numFmtId="2" fontId="0" fillId="0" borderId="94" xfId="0" applyNumberFormat="1" applyBorder="1" applyAlignment="1">
      <alignment horizontal="center" vertical="center"/>
    </xf>
    <xf numFmtId="0" fontId="0" fillId="0" borderId="102" xfId="0" applyBorder="1" applyAlignment="1">
      <alignment horizontal="center" vertical="center"/>
    </xf>
    <xf numFmtId="0" fontId="0" fillId="0" borderId="206" xfId="0" applyBorder="1" applyAlignment="1">
      <alignment horizontal="center" vertical="center"/>
    </xf>
    <xf numFmtId="0" fontId="0" fillId="0" borderId="254" xfId="0" applyBorder="1" applyAlignment="1">
      <alignment horizontal="center" vertical="center"/>
    </xf>
    <xf numFmtId="0" fontId="0" fillId="0" borderId="211" xfId="0" applyBorder="1" applyAlignment="1">
      <alignment horizontal="center" vertical="center"/>
    </xf>
    <xf numFmtId="0" fontId="0" fillId="0" borderId="209" xfId="0" applyBorder="1" applyAlignment="1">
      <alignment horizontal="center" vertical="center"/>
    </xf>
    <xf numFmtId="0" fontId="0" fillId="0" borderId="207" xfId="0" applyBorder="1" applyAlignment="1">
      <alignment horizontal="center" vertical="center"/>
    </xf>
    <xf numFmtId="0" fontId="0" fillId="0" borderId="219" xfId="0" applyBorder="1" applyAlignment="1">
      <alignment horizontal="center" vertical="center"/>
    </xf>
    <xf numFmtId="166" fontId="0" fillId="0" borderId="113" xfId="0" applyNumberFormat="1" applyBorder="1" applyAlignment="1">
      <alignment horizontal="center" vertical="center"/>
    </xf>
    <xf numFmtId="166" fontId="0" fillId="0" borderId="114" xfId="0" applyNumberFormat="1" applyBorder="1" applyAlignment="1">
      <alignment horizontal="center" vertical="center"/>
    </xf>
    <xf numFmtId="0" fontId="0" fillId="4" borderId="256" xfId="0" applyFill="1" applyBorder="1" applyAlignment="1">
      <alignment horizontal="center" vertical="center"/>
    </xf>
    <xf numFmtId="0" fontId="0" fillId="4" borderId="115" xfId="0" applyFill="1" applyBorder="1" applyAlignment="1">
      <alignment horizontal="center" vertical="center"/>
    </xf>
    <xf numFmtId="0" fontId="0" fillId="4" borderId="218" xfId="0" applyFill="1" applyBorder="1" applyAlignment="1">
      <alignment horizontal="center" vertical="center"/>
    </xf>
    <xf numFmtId="165" fontId="0" fillId="0" borderId="114" xfId="0" applyNumberFormat="1" applyBorder="1" applyAlignment="1">
      <alignment horizontal="center" vertical="center"/>
    </xf>
    <xf numFmtId="0" fontId="0" fillId="4" borderId="265" xfId="0" applyFill="1" applyBorder="1" applyAlignment="1">
      <alignment horizontal="center" vertical="center"/>
    </xf>
    <xf numFmtId="164" fontId="0" fillId="4" borderId="91" xfId="0" applyNumberFormat="1" applyFill="1"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266" xfId="0" applyBorder="1" applyAlignment="1">
      <alignment horizontal="center" vertical="center"/>
    </xf>
    <xf numFmtId="0" fontId="0" fillId="0" borderId="249" xfId="0" applyBorder="1" applyAlignment="1">
      <alignment horizontal="center" vertical="center"/>
    </xf>
    <xf numFmtId="0" fontId="0" fillId="6" borderId="266" xfId="0" applyFill="1" applyBorder="1" applyAlignment="1">
      <alignment horizontal="center" vertical="center"/>
    </xf>
    <xf numFmtId="0" fontId="0" fillId="6" borderId="249" xfId="0" applyFill="1" applyBorder="1" applyAlignment="1">
      <alignment horizontal="center" vertical="center"/>
    </xf>
    <xf numFmtId="0" fontId="2" fillId="2" borderId="8" xfId="0" applyFont="1" applyFill="1" applyBorder="1" applyAlignment="1">
      <alignment vertical="center" wrapText="1"/>
    </xf>
    <xf numFmtId="0" fontId="2" fillId="2" borderId="268" xfId="0" applyFont="1" applyFill="1" applyBorder="1" applyAlignment="1">
      <alignment vertical="center" wrapText="1"/>
    </xf>
    <xf numFmtId="0" fontId="0" fillId="0" borderId="26" xfId="0" applyBorder="1" applyAlignment="1">
      <alignment horizontal="left" vertical="center" wrapText="1"/>
    </xf>
    <xf numFmtId="0" fontId="0" fillId="3" borderId="0" xfId="0" applyFill="1" applyAlignment="1">
      <alignment vertical="center"/>
    </xf>
    <xf numFmtId="0" fontId="4" fillId="0" borderId="229" xfId="0" applyFont="1" applyBorder="1" applyAlignment="1">
      <alignment horizontal="right" vertical="center"/>
    </xf>
    <xf numFmtId="0" fontId="0" fillId="0" borderId="236" xfId="0" applyBorder="1" applyAlignment="1">
      <alignment vertical="center" wrapText="1"/>
    </xf>
    <xf numFmtId="0" fontId="4" fillId="0" borderId="22" xfId="0" applyFont="1" applyBorder="1" applyAlignment="1">
      <alignment horizontal="right" vertical="center"/>
    </xf>
    <xf numFmtId="0" fontId="0" fillId="0" borderId="20" xfId="0" applyBorder="1" applyAlignment="1">
      <alignment vertical="center"/>
    </xf>
    <xf numFmtId="0" fontId="4" fillId="0" borderId="240" xfId="0" applyFont="1" applyBorder="1" applyAlignment="1">
      <alignment horizontal="right" vertical="center"/>
    </xf>
    <xf numFmtId="0" fontId="0" fillId="0" borderId="236" xfId="0" applyBorder="1" applyAlignment="1">
      <alignment vertical="center"/>
    </xf>
    <xf numFmtId="0" fontId="4" fillId="0" borderId="95" xfId="0" applyFont="1" applyBorder="1" applyAlignment="1">
      <alignment horizontal="right" vertical="center"/>
    </xf>
    <xf numFmtId="0" fontId="8" fillId="4" borderId="0" xfId="0" applyFont="1" applyFill="1" applyAlignment="1">
      <alignment horizontal="center" vertical="center"/>
    </xf>
    <xf numFmtId="10" fontId="0" fillId="0" borderId="113" xfId="0" applyNumberFormat="1" applyBorder="1" applyAlignment="1">
      <alignment horizontal="center" vertical="center"/>
    </xf>
    <xf numFmtId="10" fontId="0" fillId="0" borderId="114" xfId="0" applyNumberFormat="1" applyBorder="1" applyAlignment="1">
      <alignment horizontal="center" vertical="center"/>
    </xf>
    <xf numFmtId="0" fontId="8" fillId="4" borderId="256" xfId="0" applyFont="1" applyFill="1" applyBorder="1" applyAlignment="1">
      <alignment horizontal="center" vertical="center"/>
    </xf>
    <xf numFmtId="0" fontId="8" fillId="4" borderId="115" xfId="0" applyFont="1" applyFill="1" applyBorder="1" applyAlignment="1">
      <alignment horizontal="center" vertical="center"/>
    </xf>
    <xf numFmtId="9" fontId="0" fillId="0" borderId="266" xfId="0" applyNumberFormat="1" applyBorder="1" applyAlignment="1">
      <alignment horizontal="center" vertical="center"/>
    </xf>
    <xf numFmtId="9" fontId="0" fillId="0" borderId="249" xfId="0" quotePrefix="1" applyNumberFormat="1" applyBorder="1" applyAlignment="1">
      <alignment horizontal="center" vertical="center"/>
    </xf>
    <xf numFmtId="9" fontId="0" fillId="0" borderId="249" xfId="0" applyNumberFormat="1" applyBorder="1" applyAlignment="1">
      <alignment horizontal="center" vertical="center"/>
    </xf>
    <xf numFmtId="9" fontId="0" fillId="0" borderId="114" xfId="0" applyNumberFormat="1" applyBorder="1" applyAlignment="1">
      <alignment horizontal="center" vertical="center"/>
    </xf>
    <xf numFmtId="9" fontId="0" fillId="6" borderId="220" xfId="0" applyNumberFormat="1" applyFill="1" applyBorder="1" applyAlignment="1">
      <alignment horizontal="center" vertical="center"/>
    </xf>
    <xf numFmtId="10" fontId="0" fillId="0" borderId="3" xfId="0" applyNumberFormat="1" applyBorder="1" applyAlignment="1">
      <alignment horizontal="center" vertical="center"/>
    </xf>
    <xf numFmtId="0" fontId="8" fillId="4" borderId="36" xfId="0" applyFont="1" applyFill="1" applyBorder="1" applyAlignment="1">
      <alignment horizontal="center" vertical="center"/>
    </xf>
    <xf numFmtId="9" fontId="0" fillId="0" borderId="8" xfId="0" quotePrefix="1" applyNumberFormat="1" applyBorder="1" applyAlignment="1">
      <alignment horizontal="center" vertical="center"/>
    </xf>
    <xf numFmtId="10" fontId="0" fillId="6" borderId="94" xfId="0" applyNumberFormat="1" applyFill="1" applyBorder="1" applyAlignment="1">
      <alignment horizontal="center" vertical="center"/>
    </xf>
    <xf numFmtId="2" fontId="0" fillId="0" borderId="113" xfId="0" applyNumberFormat="1" applyBorder="1" applyAlignment="1">
      <alignment horizontal="center" vertical="center"/>
    </xf>
    <xf numFmtId="2" fontId="0" fillId="0" borderId="114" xfId="0" applyNumberFormat="1" applyBorder="1" applyAlignment="1">
      <alignment horizontal="center" vertical="center"/>
    </xf>
    <xf numFmtId="2" fontId="0" fillId="0" borderId="6" xfId="0" applyNumberFormat="1" applyBorder="1" applyAlignment="1">
      <alignment horizontal="center" vertical="center"/>
    </xf>
    <xf numFmtId="164" fontId="0" fillId="4" borderId="256" xfId="0" applyNumberFormat="1" applyFill="1" applyBorder="1" applyAlignment="1">
      <alignment horizontal="left" vertical="center" indent="1"/>
    </xf>
    <xf numFmtId="164" fontId="0" fillId="4" borderId="115" xfId="0" applyNumberFormat="1" applyFill="1" applyBorder="1" applyAlignment="1">
      <alignment horizontal="left" vertical="center" indent="1"/>
    </xf>
    <xf numFmtId="164" fontId="0" fillId="4" borderId="218" xfId="0" applyNumberFormat="1" applyFill="1" applyBorder="1" applyAlignment="1">
      <alignment horizontal="left" vertical="center" indent="1"/>
    </xf>
    <xf numFmtId="164" fontId="0" fillId="0" borderId="114" xfId="0" applyNumberFormat="1" applyBorder="1" applyAlignment="1">
      <alignment horizontal="left" vertical="center" indent="1"/>
    </xf>
    <xf numFmtId="164" fontId="0" fillId="0" borderId="266" xfId="0" applyNumberFormat="1" applyBorder="1" applyAlignment="1">
      <alignment horizontal="left" vertical="center" indent="1"/>
    </xf>
    <xf numFmtId="164" fontId="0" fillId="0" borderId="249" xfId="0" applyNumberFormat="1" applyBorder="1" applyAlignment="1">
      <alignment horizontal="left" vertical="center" indent="1"/>
    </xf>
    <xf numFmtId="9" fontId="0" fillId="6" borderId="266" xfId="0" applyNumberFormat="1" applyFill="1" applyBorder="1" applyAlignment="1">
      <alignment horizontal="center" vertical="center"/>
    </xf>
    <xf numFmtId="9" fontId="0" fillId="6" borderId="249" xfId="0" applyNumberFormat="1" applyFill="1" applyBorder="1" applyAlignment="1">
      <alignment horizontal="center" vertical="center"/>
    </xf>
    <xf numFmtId="10" fontId="0" fillId="0" borderId="6" xfId="0" applyNumberFormat="1" applyBorder="1" applyAlignment="1">
      <alignment horizontal="center" vertical="center"/>
    </xf>
    <xf numFmtId="164" fontId="0" fillId="0" borderId="6" xfId="0" applyNumberFormat="1" applyBorder="1" applyAlignment="1">
      <alignment horizontal="left" vertical="center" indent="1"/>
    </xf>
    <xf numFmtId="164" fontId="0" fillId="0" borderId="63" xfId="0" applyNumberFormat="1" applyBorder="1" applyAlignment="1">
      <alignment horizontal="left" vertical="center" indent="1"/>
    </xf>
    <xf numFmtId="164" fontId="0" fillId="0" borderId="9" xfId="0" applyNumberFormat="1" applyBorder="1" applyAlignment="1">
      <alignment horizontal="left" vertical="center" indent="1"/>
    </xf>
    <xf numFmtId="9" fontId="0" fillId="6" borderId="63" xfId="0" applyNumberFormat="1" applyFill="1" applyBorder="1" applyAlignment="1">
      <alignment horizontal="center" vertical="center"/>
    </xf>
    <xf numFmtId="9" fontId="0" fillId="6" borderId="9" xfId="0" applyNumberFormat="1" applyFill="1" applyBorder="1" applyAlignment="1">
      <alignment horizontal="center" vertical="center"/>
    </xf>
    <xf numFmtId="0" fontId="0" fillId="0" borderId="53" xfId="0" applyBorder="1" applyAlignment="1">
      <alignment horizontal="center" vertical="center"/>
    </xf>
    <xf numFmtId="0" fontId="0" fillId="0" borderId="58" xfId="0" applyBorder="1" applyAlignment="1">
      <alignment horizontal="center" vertical="center"/>
    </xf>
    <xf numFmtId="0" fontId="0" fillId="0" borderId="68" xfId="0" applyBorder="1" applyAlignment="1">
      <alignment vertical="center" wrapText="1"/>
    </xf>
    <xf numFmtId="0" fontId="0" fillId="0" borderId="84" xfId="0" applyBorder="1" applyAlignment="1">
      <alignment vertical="center" wrapText="1"/>
    </xf>
    <xf numFmtId="0" fontId="0" fillId="0" borderId="66" xfId="0" applyBorder="1" applyAlignment="1">
      <alignment horizontal="center" vertical="center"/>
    </xf>
    <xf numFmtId="0" fontId="0" fillId="0" borderId="44" xfId="0" applyBorder="1" applyAlignment="1">
      <alignment horizontal="center" vertical="center"/>
    </xf>
    <xf numFmtId="0" fontId="0" fillId="0" borderId="85" xfId="0" applyBorder="1" applyAlignment="1">
      <alignment horizontal="center" vertical="center"/>
    </xf>
    <xf numFmtId="0" fontId="0" fillId="0" borderId="49" xfId="0" applyBorder="1" applyAlignment="1">
      <alignment horizontal="center" vertical="center"/>
    </xf>
    <xf numFmtId="0" fontId="0" fillId="6" borderId="30" xfId="0" applyFill="1" applyBorder="1" applyAlignment="1">
      <alignment horizontal="center" vertical="center"/>
    </xf>
    <xf numFmtId="0" fontId="0" fillId="6" borderId="36" xfId="0" applyFill="1" applyBorder="1" applyAlignment="1">
      <alignment horizontal="center" vertical="center"/>
    </xf>
    <xf numFmtId="0" fontId="0" fillId="6" borderId="45" xfId="0" applyFill="1" applyBorder="1" applyAlignment="1">
      <alignment horizontal="center" vertical="center"/>
    </xf>
    <xf numFmtId="0" fontId="23" fillId="0" borderId="1" xfId="0" applyFont="1" applyBorder="1" applyAlignment="1">
      <alignment horizontal="center" vertical="center" wrapText="1"/>
    </xf>
    <xf numFmtId="0" fontId="23" fillId="0" borderId="19" xfId="0" applyFont="1" applyBorder="1" applyAlignment="1">
      <alignment horizontal="center" vertical="center" wrapText="1"/>
    </xf>
    <xf numFmtId="0" fontId="23" fillId="6" borderId="19" xfId="0" applyFont="1" applyFill="1" applyBorder="1" applyAlignment="1">
      <alignment horizontal="center" vertical="center" wrapText="1"/>
    </xf>
    <xf numFmtId="0" fontId="0" fillId="8" borderId="256" xfId="0" applyFill="1" applyBorder="1" applyAlignment="1">
      <alignment horizontal="center" vertical="center"/>
    </xf>
    <xf numFmtId="0" fontId="0" fillId="0" borderId="44" xfId="0" applyBorder="1" applyAlignment="1">
      <alignment vertical="center" wrapText="1"/>
    </xf>
    <xf numFmtId="0" fontId="0" fillId="0" borderId="44" xfId="0" applyBorder="1" applyAlignment="1">
      <alignment vertical="center"/>
    </xf>
    <xf numFmtId="0" fontId="0" fillId="0" borderId="52" xfId="0" applyBorder="1" applyAlignment="1">
      <alignment vertical="center"/>
    </xf>
    <xf numFmtId="0" fontId="0" fillId="0" borderId="115" xfId="0" applyBorder="1" applyAlignment="1">
      <alignment horizontal="center" vertical="center"/>
    </xf>
    <xf numFmtId="0" fontId="0" fillId="0" borderId="30" xfId="0" applyBorder="1" applyAlignment="1">
      <alignment vertical="center"/>
    </xf>
    <xf numFmtId="0" fontId="0" fillId="0" borderId="273" xfId="0" applyBorder="1" applyAlignment="1">
      <alignment vertical="center"/>
    </xf>
    <xf numFmtId="0" fontId="0" fillId="0" borderId="274" xfId="0" applyBorder="1" applyAlignment="1">
      <alignment vertical="center"/>
    </xf>
    <xf numFmtId="0" fontId="0" fillId="0" borderId="275" xfId="0" applyBorder="1" applyAlignment="1">
      <alignment vertical="center"/>
    </xf>
    <xf numFmtId="0" fontId="24" fillId="0" borderId="1" xfId="0" applyFont="1" applyBorder="1" applyAlignment="1">
      <alignment vertical="center"/>
    </xf>
    <xf numFmtId="0" fontId="0" fillId="0" borderId="94" xfId="0" applyBorder="1" applyAlignment="1">
      <alignment vertical="center"/>
    </xf>
    <xf numFmtId="0" fontId="0" fillId="0" borderId="78" xfId="0" quotePrefix="1" applyBorder="1" applyAlignment="1">
      <alignment horizontal="center" vertical="center"/>
    </xf>
    <xf numFmtId="9" fontId="0" fillId="0" borderId="94" xfId="0" applyNumberFormat="1" applyBorder="1" applyAlignment="1">
      <alignment horizontal="center" vertical="center"/>
    </xf>
    <xf numFmtId="0" fontId="0" fillId="4" borderId="85" xfId="0" applyFill="1" applyBorder="1" applyAlignment="1">
      <alignment horizontal="center" vertical="center"/>
    </xf>
    <xf numFmtId="9" fontId="0" fillId="4" borderId="68" xfId="0" applyNumberFormat="1" applyFill="1" applyBorder="1" applyAlignment="1">
      <alignment horizontal="center" vertical="center"/>
    </xf>
    <xf numFmtId="0" fontId="0" fillId="6" borderId="68" xfId="0" applyFill="1" applyBorder="1" applyAlignment="1">
      <alignment vertical="center"/>
    </xf>
    <xf numFmtId="0" fontId="0" fillId="0" borderId="78" xfId="0" applyBorder="1" applyAlignment="1">
      <alignment vertical="center"/>
    </xf>
    <xf numFmtId="0" fontId="0" fillId="0" borderId="206" xfId="0" applyBorder="1" applyAlignment="1">
      <alignment vertical="center"/>
    </xf>
    <xf numFmtId="0" fontId="0" fillId="4" borderId="142" xfId="0" applyFill="1" applyBorder="1" applyAlignment="1">
      <alignment horizontal="center" vertical="center"/>
    </xf>
    <xf numFmtId="0" fontId="0" fillId="0" borderId="207" xfId="0" applyBorder="1" applyAlignment="1">
      <alignment vertical="center"/>
    </xf>
    <xf numFmtId="0" fontId="0" fillId="4" borderId="276" xfId="0" applyFill="1" applyBorder="1"/>
    <xf numFmtId="0" fontId="0" fillId="0" borderId="84" xfId="0" applyBorder="1" applyAlignment="1">
      <alignment vertical="center"/>
    </xf>
    <xf numFmtId="0" fontId="0" fillId="0" borderId="5" xfId="0" applyBorder="1" applyAlignment="1">
      <alignment vertical="center"/>
    </xf>
    <xf numFmtId="9" fontId="7" fillId="4" borderId="277" xfId="0" applyNumberFormat="1" applyFont="1" applyFill="1" applyBorder="1" applyAlignment="1">
      <alignment horizontal="center" vertical="center"/>
    </xf>
    <xf numFmtId="164" fontId="7" fillId="4" borderId="278" xfId="0" applyNumberFormat="1" applyFont="1" applyFill="1" applyBorder="1" applyAlignment="1">
      <alignment horizontal="center" vertical="center"/>
    </xf>
    <xf numFmtId="0" fontId="0" fillId="6" borderId="85" xfId="0" applyFill="1" applyBorder="1" applyAlignment="1">
      <alignment vertical="center"/>
    </xf>
    <xf numFmtId="0" fontId="0" fillId="6" borderId="58" xfId="0" applyFill="1" applyBorder="1" applyAlignment="1">
      <alignment vertical="center"/>
    </xf>
    <xf numFmtId="0" fontId="0" fillId="6" borderId="7" xfId="0" applyFill="1" applyBorder="1" applyAlignment="1">
      <alignment vertical="center"/>
    </xf>
    <xf numFmtId="0" fontId="0" fillId="6" borderId="168" xfId="0" applyFill="1" applyBorder="1" applyAlignment="1">
      <alignment vertical="center"/>
    </xf>
    <xf numFmtId="3" fontId="0" fillId="6" borderId="68" xfId="0" applyNumberFormat="1" applyFill="1" applyBorder="1" applyAlignment="1">
      <alignment vertical="center"/>
    </xf>
    <xf numFmtId="3" fontId="0" fillId="6" borderId="45" xfId="0" applyNumberFormat="1" applyFill="1" applyBorder="1" applyAlignment="1">
      <alignment vertical="center"/>
    </xf>
    <xf numFmtId="0" fontId="0" fillId="6" borderId="99" xfId="0" applyFill="1" applyBorder="1" applyAlignment="1">
      <alignment vertical="center"/>
    </xf>
    <xf numFmtId="0" fontId="0" fillId="6" borderId="100" xfId="0" applyFill="1" applyBorder="1" applyAlignment="1">
      <alignment vertical="center"/>
    </xf>
    <xf numFmtId="0" fontId="0" fillId="6" borderId="82" xfId="0" applyFill="1" applyBorder="1" applyAlignment="1">
      <alignment vertical="center"/>
    </xf>
    <xf numFmtId="0" fontId="0" fillId="0" borderId="46" xfId="0" applyBorder="1" applyAlignment="1">
      <alignment vertical="center"/>
    </xf>
    <xf numFmtId="0" fontId="0" fillId="0" borderId="49" xfId="0" applyBorder="1" applyAlignment="1">
      <alignment vertical="center"/>
    </xf>
    <xf numFmtId="0" fontId="0" fillId="0" borderId="279" xfId="0" applyBorder="1" applyAlignment="1">
      <alignment vertical="center"/>
    </xf>
    <xf numFmtId="0" fontId="0" fillId="0" borderId="280" xfId="0" applyBorder="1" applyAlignment="1">
      <alignment horizontal="center" vertical="center"/>
    </xf>
    <xf numFmtId="0" fontId="0" fillId="0" borderId="220" xfId="0" applyBorder="1" applyAlignment="1">
      <alignment horizontal="center" vertical="center"/>
    </xf>
    <xf numFmtId="0" fontId="0" fillId="4" borderId="281" xfId="0" applyFill="1" applyBorder="1" applyAlignment="1">
      <alignment horizontal="center" vertical="center"/>
    </xf>
    <xf numFmtId="0" fontId="0" fillId="0" borderId="87" xfId="0" applyBorder="1" applyAlignment="1">
      <alignment vertical="center"/>
    </xf>
    <xf numFmtId="0" fontId="0" fillId="5" borderId="17" xfId="0" applyFill="1" applyBorder="1"/>
    <xf numFmtId="0" fontId="0" fillId="5" borderId="11" xfId="0" applyFill="1" applyBorder="1"/>
    <xf numFmtId="0" fontId="0" fillId="5" borderId="12" xfId="0" applyFill="1" applyBorder="1"/>
    <xf numFmtId="0" fontId="0" fillId="5" borderId="0" xfId="0" applyFill="1"/>
    <xf numFmtId="0" fontId="0" fillId="5" borderId="13" xfId="0" applyFill="1" applyBorder="1"/>
    <xf numFmtId="10" fontId="0" fillId="0" borderId="10" xfId="0" applyNumberFormat="1" applyBorder="1" applyAlignment="1">
      <alignment horizontal="center" vertical="center"/>
    </xf>
    <xf numFmtId="10" fontId="0" fillId="0" borderId="5" xfId="0" quotePrefix="1" applyNumberFormat="1" applyBorder="1" applyAlignment="1">
      <alignment horizontal="center" vertical="center"/>
    </xf>
    <xf numFmtId="10" fontId="0" fillId="5" borderId="5" xfId="0" quotePrefix="1" applyNumberFormat="1" applyFill="1" applyBorder="1" applyAlignment="1">
      <alignment horizontal="center" vertical="center"/>
    </xf>
    <xf numFmtId="9" fontId="0" fillId="0" borderId="84" xfId="0" applyNumberFormat="1" applyBorder="1" applyAlignment="1">
      <alignment horizontal="center" vertical="center"/>
    </xf>
    <xf numFmtId="9" fontId="0" fillId="4" borderId="84" xfId="0" applyNumberFormat="1" applyFill="1" applyBorder="1" applyAlignment="1">
      <alignment horizontal="center" vertical="center"/>
    </xf>
    <xf numFmtId="9" fontId="0" fillId="4" borderId="78" xfId="0" applyNumberFormat="1" applyFill="1" applyBorder="1" applyAlignment="1">
      <alignment horizontal="center" vertical="center"/>
    </xf>
    <xf numFmtId="9" fontId="0" fillId="0" borderId="83" xfId="0" applyNumberFormat="1" applyBorder="1" applyAlignment="1">
      <alignment horizontal="center" vertical="center"/>
    </xf>
    <xf numFmtId="0" fontId="0" fillId="4" borderId="143" xfId="0" applyFill="1" applyBorder="1" applyAlignment="1">
      <alignment horizontal="center" vertical="center"/>
    </xf>
    <xf numFmtId="0" fontId="0" fillId="4" borderId="145" xfId="0" applyFill="1" applyBorder="1" applyAlignment="1">
      <alignment horizontal="center" vertical="center"/>
    </xf>
    <xf numFmtId="0" fontId="0" fillId="6" borderId="85" xfId="0" applyFill="1" applyBorder="1" applyAlignment="1">
      <alignment horizontal="center" vertical="center"/>
    </xf>
    <xf numFmtId="164" fontId="0" fillId="6" borderId="68" xfId="0" applyNumberFormat="1" applyFill="1" applyBorder="1" applyAlignment="1">
      <alignment horizontal="center" vertical="center"/>
    </xf>
    <xf numFmtId="9" fontId="0" fillId="6" borderId="84" xfId="0" applyNumberFormat="1" applyFill="1" applyBorder="1" applyAlignment="1">
      <alignment vertical="center"/>
    </xf>
    <xf numFmtId="0" fontId="0" fillId="6" borderId="6" xfId="0" applyFill="1" applyBorder="1" applyAlignment="1">
      <alignment horizontal="center" vertical="center"/>
    </xf>
    <xf numFmtId="0" fontId="0" fillId="0" borderId="85" xfId="0" applyBorder="1" applyAlignment="1">
      <alignment vertical="center"/>
    </xf>
    <xf numFmtId="0" fontId="0" fillId="0" borderId="26" xfId="0" applyBorder="1" applyAlignment="1">
      <alignment vertical="center"/>
    </xf>
    <xf numFmtId="0" fontId="0" fillId="0" borderId="4" xfId="0" applyBorder="1" applyAlignment="1">
      <alignment vertical="center"/>
    </xf>
    <xf numFmtId="0" fontId="0" fillId="6" borderId="56" xfId="0" applyFill="1" applyBorder="1" applyAlignment="1">
      <alignment horizontal="center" vertical="center"/>
    </xf>
    <xf numFmtId="0" fontId="0" fillId="0" borderId="230" xfId="0" applyBorder="1" applyAlignment="1">
      <alignment vertical="center"/>
    </xf>
    <xf numFmtId="0" fontId="0" fillId="6" borderId="65" xfId="0" quotePrefix="1" applyFill="1" applyBorder="1" applyAlignment="1">
      <alignment horizontal="center" vertical="center"/>
    </xf>
    <xf numFmtId="0" fontId="0" fillId="6" borderId="67" xfId="0" quotePrefix="1" applyFill="1" applyBorder="1" applyAlignment="1">
      <alignment horizontal="center" vertical="center"/>
    </xf>
    <xf numFmtId="9" fontId="0" fillId="8" borderId="68" xfId="0" applyNumberFormat="1" applyFill="1" applyBorder="1" applyAlignment="1">
      <alignment horizontal="center" vertical="center"/>
    </xf>
    <xf numFmtId="2" fontId="0" fillId="0" borderId="7" xfId="0" quotePrefix="1" applyNumberFormat="1" applyBorder="1" applyAlignment="1">
      <alignment horizontal="center" vertical="center" wrapText="1"/>
    </xf>
    <xf numFmtId="10" fontId="0" fillId="6" borderId="65" xfId="0" quotePrefix="1" applyNumberFormat="1" applyFill="1" applyBorder="1" applyAlignment="1">
      <alignment horizontal="center" vertical="center"/>
    </xf>
    <xf numFmtId="10" fontId="0" fillId="6" borderId="7" xfId="0" applyNumberFormat="1" applyFill="1" applyBorder="1" applyAlignment="1">
      <alignment horizontal="center" vertical="center"/>
    </xf>
    <xf numFmtId="0" fontId="0" fillId="4" borderId="30" xfId="0" applyFill="1" applyBorder="1" applyAlignment="1">
      <alignment vertical="center"/>
    </xf>
    <xf numFmtId="0" fontId="0" fillId="4" borderId="256" xfId="0" applyFill="1" applyBorder="1" applyAlignment="1">
      <alignment vertical="center"/>
    </xf>
    <xf numFmtId="0" fontId="0" fillId="4" borderId="115" xfId="0" applyFill="1" applyBorder="1" applyAlignment="1">
      <alignment vertical="center"/>
    </xf>
    <xf numFmtId="0" fontId="0" fillId="4" borderId="218" xfId="0" applyFill="1" applyBorder="1" applyAlignment="1">
      <alignment vertical="center"/>
    </xf>
    <xf numFmtId="9" fontId="0" fillId="4" borderId="0" xfId="0" applyNumberFormat="1" applyFill="1" applyAlignment="1">
      <alignment vertical="center"/>
    </xf>
    <xf numFmtId="2" fontId="0" fillId="4" borderId="36" xfId="0" applyNumberFormat="1" applyFill="1" applyBorder="1" applyAlignment="1">
      <alignment vertical="center"/>
    </xf>
    <xf numFmtId="164" fontId="0" fillId="4" borderId="256" xfId="0" applyNumberFormat="1" applyFill="1" applyBorder="1" applyAlignment="1">
      <alignment vertical="center" indent="1"/>
    </xf>
    <xf numFmtId="164" fontId="0" fillId="4" borderId="115" xfId="0" applyNumberFormat="1" applyFill="1" applyBorder="1" applyAlignment="1">
      <alignment vertical="center" indent="1"/>
    </xf>
    <xf numFmtId="164" fontId="0" fillId="4" borderId="218" xfId="0" applyNumberFormat="1" applyFill="1" applyBorder="1" applyAlignment="1">
      <alignment vertical="center" indent="1"/>
    </xf>
    <xf numFmtId="0" fontId="0" fillId="8" borderId="256" xfId="0" applyFill="1" applyBorder="1" applyAlignment="1">
      <alignment vertical="center"/>
    </xf>
    <xf numFmtId="0" fontId="8" fillId="4" borderId="256" xfId="0" applyFont="1" applyFill="1" applyBorder="1" applyAlignment="1">
      <alignment vertical="center"/>
    </xf>
    <xf numFmtId="0" fontId="8" fillId="4" borderId="115" xfId="0" applyFont="1" applyFill="1" applyBorder="1" applyAlignment="1">
      <alignment vertical="center"/>
    </xf>
    <xf numFmtId="0" fontId="0" fillId="8" borderId="10" xfId="0" applyFill="1" applyBorder="1" applyAlignment="1">
      <alignment vertical="center"/>
    </xf>
    <xf numFmtId="0" fontId="0" fillId="8" borderId="31" xfId="0" applyFill="1" applyBorder="1" applyAlignment="1">
      <alignment vertical="center"/>
    </xf>
    <xf numFmtId="0" fontId="0" fillId="8" borderId="52" xfId="0" applyFill="1" applyBorder="1" applyAlignment="1">
      <alignment vertical="center"/>
    </xf>
    <xf numFmtId="0" fontId="0" fillId="8" borderId="40" xfId="0" applyFill="1" applyBorder="1" applyAlignment="1">
      <alignment vertical="center"/>
    </xf>
    <xf numFmtId="0" fontId="0" fillId="8" borderId="39" xfId="0" applyFill="1" applyBorder="1" applyAlignment="1">
      <alignment vertical="center"/>
    </xf>
    <xf numFmtId="0" fontId="0" fillId="8" borderId="41" xfId="0" applyFill="1" applyBorder="1" applyAlignment="1">
      <alignment vertical="center"/>
    </xf>
    <xf numFmtId="0" fontId="0" fillId="0" borderId="203" xfId="0" applyBorder="1" applyAlignment="1">
      <alignment horizontal="center" vertical="center"/>
    </xf>
    <xf numFmtId="9" fontId="0" fillId="0" borderId="206" xfId="0" applyNumberFormat="1" applyBorder="1" applyAlignment="1">
      <alignment horizontal="center" vertical="center"/>
    </xf>
    <xf numFmtId="164" fontId="0" fillId="6" borderId="283" xfId="0" applyNumberFormat="1" applyFill="1" applyBorder="1" applyAlignment="1">
      <alignment horizontal="center" vertical="center"/>
    </xf>
    <xf numFmtId="0" fontId="0" fillId="0" borderId="204" xfId="0" applyBorder="1" applyAlignment="1">
      <alignment horizontal="center" vertical="center"/>
    </xf>
    <xf numFmtId="164" fontId="0" fillId="6" borderId="275" xfId="0" applyNumberFormat="1" applyFill="1" applyBorder="1" applyAlignment="1">
      <alignment horizontal="center" vertical="center"/>
    </xf>
    <xf numFmtId="0" fontId="0" fillId="0" borderId="205" xfId="0" applyBorder="1" applyAlignment="1">
      <alignment horizontal="center" vertical="center"/>
    </xf>
    <xf numFmtId="9" fontId="0" fillId="0" borderId="207" xfId="0" applyNumberFormat="1" applyBorder="1" applyAlignment="1">
      <alignment horizontal="center" vertical="center"/>
    </xf>
    <xf numFmtId="164" fontId="0" fillId="6" borderId="284" xfId="0" applyNumberFormat="1" applyFill="1" applyBorder="1" applyAlignment="1">
      <alignment horizontal="center" vertical="center"/>
    </xf>
    <xf numFmtId="164" fontId="0" fillId="4" borderId="68" xfId="0" applyNumberFormat="1" applyFill="1" applyBorder="1" applyAlignment="1">
      <alignment horizontal="center" vertical="center"/>
    </xf>
    <xf numFmtId="164" fontId="7" fillId="4" borderId="68" xfId="0" applyNumberFormat="1" applyFont="1" applyFill="1" applyBorder="1" applyAlignment="1">
      <alignment horizontal="center" vertical="center"/>
    </xf>
    <xf numFmtId="164" fontId="0" fillId="4" borderId="206" xfId="0" applyNumberFormat="1" applyFill="1" applyBorder="1" applyAlignment="1">
      <alignment horizontal="center" vertical="center"/>
    </xf>
    <xf numFmtId="164" fontId="7" fillId="4" borderId="206" xfId="0" applyNumberFormat="1" applyFont="1" applyFill="1" applyBorder="1" applyAlignment="1">
      <alignment horizontal="center" vertical="center"/>
    </xf>
    <xf numFmtId="164" fontId="0" fillId="4" borderId="207" xfId="0" applyNumberFormat="1" applyFill="1" applyBorder="1" applyAlignment="1">
      <alignment horizontal="center" vertical="center"/>
    </xf>
    <xf numFmtId="164" fontId="7" fillId="4" borderId="207" xfId="0" applyNumberFormat="1" applyFont="1" applyFill="1" applyBorder="1" applyAlignment="1">
      <alignment horizontal="center" vertical="center"/>
    </xf>
    <xf numFmtId="0" fontId="0" fillId="0" borderId="84" xfId="0" applyBorder="1" applyAlignment="1">
      <alignment horizontal="center" vertical="center"/>
    </xf>
    <xf numFmtId="0" fontId="2" fillId="3" borderId="0" xfId="0" applyFont="1" applyFill="1" applyAlignment="1">
      <alignment horizontal="center" vertical="center"/>
    </xf>
    <xf numFmtId="0" fontId="2" fillId="3" borderId="9" xfId="0" applyFont="1" applyFill="1" applyBorder="1" applyAlignment="1">
      <alignment horizontal="center" vertical="center"/>
    </xf>
    <xf numFmtId="0" fontId="2" fillId="3" borderId="30" xfId="0" applyFont="1" applyFill="1" applyBorder="1" applyAlignment="1">
      <alignment horizontal="center" vertical="center"/>
    </xf>
    <xf numFmtId="0" fontId="0" fillId="4" borderId="9" xfId="0" applyFill="1" applyBorder="1" applyAlignment="1">
      <alignment horizontal="center" vertical="center"/>
    </xf>
    <xf numFmtId="0" fontId="0" fillId="4" borderId="285" xfId="1" applyNumberFormat="1" applyFont="1" applyFill="1" applyBorder="1" applyAlignment="1">
      <alignment vertical="center"/>
    </xf>
    <xf numFmtId="0" fontId="0" fillId="4" borderId="0" xfId="1" applyNumberFormat="1" applyFont="1" applyFill="1" applyBorder="1" applyAlignment="1">
      <alignment vertical="center"/>
    </xf>
    <xf numFmtId="0" fontId="0" fillId="4" borderId="151" xfId="1" applyNumberFormat="1" applyFont="1" applyFill="1" applyBorder="1" applyAlignment="1">
      <alignment vertical="center"/>
    </xf>
    <xf numFmtId="0" fontId="0" fillId="4" borderId="285" xfId="0" applyFill="1" applyBorder="1" applyAlignment="1">
      <alignment horizontal="center" vertical="center"/>
    </xf>
    <xf numFmtId="0" fontId="0" fillId="6" borderId="9" xfId="0" applyFill="1" applyBorder="1" applyAlignment="1">
      <alignment horizontal="center" vertical="center"/>
    </xf>
    <xf numFmtId="0" fontId="0" fillId="6" borderId="58" xfId="0" applyFill="1" applyBorder="1" applyAlignment="1">
      <alignment horizontal="center" vertical="center"/>
    </xf>
    <xf numFmtId="0" fontId="0" fillId="0" borderId="24" xfId="0" applyBorder="1" applyAlignment="1">
      <alignment vertical="center"/>
    </xf>
    <xf numFmtId="9" fontId="0" fillId="0" borderId="68" xfId="0" applyNumberFormat="1" applyBorder="1" applyAlignment="1">
      <alignment vertical="center"/>
    </xf>
    <xf numFmtId="0" fontId="0" fillId="5" borderId="0" xfId="0" applyFill="1" applyAlignment="1">
      <alignment vertical="center"/>
    </xf>
    <xf numFmtId="0" fontId="0" fillId="5" borderId="0" xfId="0" applyFill="1" applyAlignment="1">
      <alignment horizontal="center" vertical="center"/>
    </xf>
    <xf numFmtId="0" fontId="0" fillId="0" borderId="95" xfId="0" applyBorder="1" applyAlignment="1">
      <alignment vertical="center"/>
    </xf>
    <xf numFmtId="0" fontId="0" fillId="0" borderId="116" xfId="0" applyBorder="1" applyAlignment="1">
      <alignment horizontal="left" vertical="center" wrapText="1"/>
    </xf>
    <xf numFmtId="0" fontId="0" fillId="0" borderId="201" xfId="0" applyBorder="1" applyAlignment="1">
      <alignment horizontal="center" vertical="center" wrapText="1"/>
    </xf>
    <xf numFmtId="0" fontId="16" fillId="0" borderId="239" xfId="0" applyFont="1" applyBorder="1" applyAlignment="1">
      <alignment horizontal="center" vertical="center"/>
    </xf>
    <xf numFmtId="0" fontId="16" fillId="0" borderId="13" xfId="0" applyFont="1" applyBorder="1" applyAlignment="1">
      <alignment horizontal="center" vertical="center"/>
    </xf>
    <xf numFmtId="0" fontId="19" fillId="0" borderId="234" xfId="0" applyFont="1" applyBorder="1" applyAlignment="1">
      <alignment vertical="center"/>
    </xf>
    <xf numFmtId="0" fontId="4" fillId="0" borderId="234" xfId="0" applyFont="1" applyBorder="1" applyAlignment="1">
      <alignment vertical="center"/>
    </xf>
    <xf numFmtId="0" fontId="0" fillId="0" borderId="95" xfId="0" applyBorder="1" applyAlignment="1">
      <alignment horizontal="left" vertical="center"/>
    </xf>
    <xf numFmtId="0" fontId="0" fillId="0" borderId="229" xfId="0" applyBorder="1" applyAlignment="1">
      <alignment vertical="center" wrapText="1"/>
    </xf>
    <xf numFmtId="0" fontId="0" fillId="0" borderId="229" xfId="0" applyBorder="1" applyAlignment="1">
      <alignment vertical="center"/>
    </xf>
    <xf numFmtId="0" fontId="19" fillId="0" borderId="12" xfId="0" applyFont="1" applyBorder="1" applyAlignment="1">
      <alignment vertical="center"/>
    </xf>
    <xf numFmtId="0" fontId="0" fillId="0" borderId="12" xfId="0" applyBorder="1" applyAlignment="1">
      <alignment vertical="center"/>
    </xf>
    <xf numFmtId="0" fontId="2" fillId="2" borderId="87" xfId="0" applyFont="1" applyFill="1" applyBorder="1" applyAlignment="1">
      <alignment horizontal="center" vertical="center" textRotation="90" wrapText="1"/>
    </xf>
    <xf numFmtId="0" fontId="2" fillId="2" borderId="46" xfId="0" applyFont="1" applyFill="1" applyBorder="1" applyAlignment="1">
      <alignment horizontal="center" vertical="center" textRotation="90" wrapText="1"/>
    </xf>
    <xf numFmtId="0" fontId="2" fillId="2" borderId="68" xfId="0" applyFont="1" applyFill="1" applyBorder="1" applyAlignment="1">
      <alignment horizontal="center" vertical="center" textRotation="90" wrapText="1"/>
    </xf>
    <xf numFmtId="0" fontId="2" fillId="2" borderId="84" xfId="0" applyFont="1" applyFill="1" applyBorder="1" applyAlignment="1">
      <alignment horizontal="center" vertical="center" textRotation="90" wrapText="1"/>
    </xf>
    <xf numFmtId="0" fontId="0" fillId="0" borderId="14" xfId="0" applyBorder="1" applyAlignment="1">
      <alignment horizontal="left" vertical="top" wrapText="1"/>
    </xf>
    <xf numFmtId="0" fontId="0" fillId="0" borderId="59" xfId="0" applyBorder="1" applyAlignment="1">
      <alignment horizontal="left" vertical="top" wrapText="1"/>
    </xf>
    <xf numFmtId="0" fontId="0" fillId="0" borderId="17" xfId="0" applyBorder="1" applyAlignment="1">
      <alignment horizontal="left" vertical="top" wrapText="1"/>
    </xf>
    <xf numFmtId="0" fontId="13" fillId="0" borderId="4" xfId="0" applyFont="1" applyBorder="1" applyAlignment="1">
      <alignment horizontal="center" vertical="center"/>
    </xf>
    <xf numFmtId="0" fontId="13" fillId="0" borderId="63" xfId="0" applyFont="1" applyBorder="1" applyAlignment="1">
      <alignment horizontal="center" vertical="center"/>
    </xf>
    <xf numFmtId="0" fontId="13" fillId="0" borderId="52" xfId="0" applyFont="1"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28" xfId="0" applyFont="1" applyBorder="1" applyAlignment="1">
      <alignment horizontal="center" vertical="center"/>
    </xf>
    <xf numFmtId="0" fontId="13" fillId="0" borderId="0" xfId="0" applyFont="1" applyAlignment="1">
      <alignment horizontal="center" vertical="center"/>
    </xf>
    <xf numFmtId="0" fontId="13" fillId="0" borderId="31" xfId="0" applyFont="1" applyBorder="1" applyAlignment="1">
      <alignment horizontal="center" vertical="center"/>
    </xf>
    <xf numFmtId="0" fontId="13" fillId="0" borderId="3" xfId="0" applyFont="1" applyBorder="1" applyAlignment="1">
      <alignment horizontal="center" vertical="center"/>
    </xf>
    <xf numFmtId="0" fontId="0" fillId="0" borderId="52" xfId="0" applyBorder="1" applyAlignment="1">
      <alignment horizontal="center" vertical="center"/>
    </xf>
    <xf numFmtId="0" fontId="0" fillId="0" borderId="6" xfId="0" applyBorder="1" applyAlignment="1">
      <alignment horizontal="left" vertical="center" wrapText="1"/>
    </xf>
    <xf numFmtId="0" fontId="22" fillId="0" borderId="1" xfId="0" applyFont="1" applyBorder="1" applyAlignment="1">
      <alignment horizont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47" xfId="0" applyBorder="1" applyAlignment="1">
      <alignment horizontal="center" vertical="center" wrapText="1"/>
    </xf>
    <xf numFmtId="0" fontId="0" fillId="0" borderId="9" xfId="0" applyBorder="1" applyAlignment="1">
      <alignment vertical="center" wrapText="1"/>
    </xf>
    <xf numFmtId="0" fontId="0" fillId="0" borderId="102" xfId="0" applyBorder="1" applyAlignment="1">
      <alignment vertical="center" wrapText="1"/>
    </xf>
    <xf numFmtId="0" fontId="0" fillId="0" borderId="104" xfId="0" applyBorder="1" applyAlignment="1">
      <alignment vertical="center" wrapText="1"/>
    </xf>
    <xf numFmtId="0" fontId="0" fillId="0" borderId="106" xfId="0" applyBorder="1" applyAlignment="1">
      <alignment vertical="center" wrapText="1"/>
    </xf>
    <xf numFmtId="0" fontId="0" fillId="0" borderId="10" xfId="0" applyBorder="1" applyAlignment="1">
      <alignment horizontal="center" vertical="center" wrapText="1"/>
    </xf>
    <xf numFmtId="0" fontId="0" fillId="0" borderId="68" xfId="0" applyBorder="1" applyAlignment="1">
      <alignment horizontal="center" vertical="center"/>
    </xf>
    <xf numFmtId="0" fontId="4" fillId="6" borderId="83" xfId="0" applyFont="1" applyFill="1" applyBorder="1" applyAlignment="1">
      <alignment horizontal="center" vertical="center" textRotation="90" wrapText="1"/>
    </xf>
    <xf numFmtId="0" fontId="4" fillId="6" borderId="30" xfId="0" applyFont="1" applyFill="1" applyBorder="1" applyAlignment="1">
      <alignment horizontal="center" vertical="center" textRotation="90" wrapText="1"/>
    </xf>
    <xf numFmtId="0" fontId="4" fillId="6" borderId="50" xfId="0" applyFont="1" applyFill="1" applyBorder="1" applyAlignment="1">
      <alignment horizontal="center" vertical="center" textRotation="90" wrapText="1"/>
    </xf>
    <xf numFmtId="0" fontId="0" fillId="0" borderId="53" xfId="0" applyBorder="1" applyAlignment="1">
      <alignment vertical="center" wrapText="1"/>
    </xf>
    <xf numFmtId="0" fontId="0" fillId="0" borderId="58" xfId="0" applyBorder="1" applyAlignment="1">
      <alignment vertical="center" wrapText="1"/>
    </xf>
    <xf numFmtId="0" fontId="0" fillId="0" borderId="167" xfId="0" applyBorder="1" applyAlignment="1">
      <alignment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67" xfId="0" applyBorder="1" applyAlignment="1">
      <alignment horizontal="center" vertical="center" wrapText="1"/>
    </xf>
    <xf numFmtId="0" fontId="0" fillId="0" borderId="19" xfId="0" applyBorder="1" applyAlignment="1">
      <alignment horizontal="center" vertical="center" wrapText="1"/>
    </xf>
    <xf numFmtId="0" fontId="0" fillId="0" borderId="38" xfId="0" applyBorder="1" applyAlignment="1">
      <alignment horizontal="center" vertical="center" wrapText="1"/>
    </xf>
    <xf numFmtId="0" fontId="0" fillId="6" borderId="36" xfId="0" applyFill="1" applyBorder="1" applyAlignment="1">
      <alignment horizontal="center" vertical="center"/>
    </xf>
    <xf numFmtId="0" fontId="0" fillId="6" borderId="0" xfId="0" applyFill="1" applyAlignment="1">
      <alignment horizontal="center" vertical="center"/>
    </xf>
    <xf numFmtId="0" fontId="0" fillId="6" borderId="63"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0" fontId="0" fillId="6" borderId="10" xfId="0" applyFill="1" applyBorder="1" applyAlignment="1">
      <alignment horizontal="center" vertical="center"/>
    </xf>
    <xf numFmtId="0" fontId="0" fillId="6" borderId="31" xfId="0" applyFill="1" applyBorder="1" applyAlignment="1">
      <alignment horizontal="center" vertical="center"/>
    </xf>
    <xf numFmtId="0" fontId="0" fillId="6" borderId="32" xfId="0" applyFill="1" applyBorder="1" applyAlignment="1">
      <alignment horizontal="center" vertical="center"/>
    </xf>
    <xf numFmtId="0" fontId="0" fillId="6" borderId="99" xfId="0" applyFill="1" applyBorder="1" applyAlignment="1">
      <alignment horizontal="center" vertical="center"/>
    </xf>
    <xf numFmtId="0" fontId="0" fillId="6" borderId="100" xfId="0" applyFill="1" applyBorder="1" applyAlignment="1">
      <alignment horizontal="center" vertical="center"/>
    </xf>
    <xf numFmtId="0" fontId="0" fillId="6" borderId="82" xfId="0" applyFill="1" applyBorder="1" applyAlignment="1">
      <alignment horizontal="center" vertical="center"/>
    </xf>
    <xf numFmtId="0" fontId="7" fillId="4" borderId="193" xfId="0" applyFont="1" applyFill="1" applyBorder="1" applyAlignment="1">
      <alignment horizontal="center" vertical="center"/>
    </xf>
    <xf numFmtId="0" fontId="7" fillId="4" borderId="194" xfId="0" applyFont="1" applyFill="1" applyBorder="1" applyAlignment="1">
      <alignment horizontal="center" vertical="center"/>
    </xf>
    <xf numFmtId="0" fontId="7" fillId="4" borderId="195" xfId="0" applyFont="1" applyFill="1" applyBorder="1" applyAlignment="1">
      <alignment horizontal="center" vertical="center"/>
    </xf>
    <xf numFmtId="0" fontId="0" fillId="4" borderId="84" xfId="0" applyFill="1" applyBorder="1" applyAlignment="1">
      <alignment vertical="center"/>
    </xf>
    <xf numFmtId="0" fontId="0" fillId="4" borderId="85" xfId="0" applyFill="1" applyBorder="1" applyAlignment="1">
      <alignment vertical="center"/>
    </xf>
    <xf numFmtId="0" fontId="0" fillId="6" borderId="44" xfId="0" applyFill="1" applyBorder="1" applyAlignment="1">
      <alignment horizontal="center" vertical="center"/>
    </xf>
    <xf numFmtId="0" fontId="0" fillId="6" borderId="43" xfId="0" applyFill="1" applyBorder="1" applyAlignment="1">
      <alignment horizontal="center" vertical="center"/>
    </xf>
    <xf numFmtId="0" fontId="0" fillId="6" borderId="45" xfId="0" applyFill="1" applyBorder="1" applyAlignment="1">
      <alignment horizontal="center" vertical="center"/>
    </xf>
    <xf numFmtId="0" fontId="0" fillId="4" borderId="38" xfId="0" applyFill="1" applyBorder="1" applyAlignment="1">
      <alignment horizontal="center" vertical="center"/>
    </xf>
    <xf numFmtId="0" fontId="0" fillId="4" borderId="39" xfId="0" applyFill="1" applyBorder="1" applyAlignment="1">
      <alignment horizontal="center" vertical="center"/>
    </xf>
    <xf numFmtId="0" fontId="0" fillId="4" borderId="41" xfId="0" applyFill="1" applyBorder="1" applyAlignment="1">
      <alignment horizontal="center" vertical="center"/>
    </xf>
    <xf numFmtId="0" fontId="0" fillId="6" borderId="68" xfId="0" applyFill="1" applyBorder="1" applyAlignment="1">
      <alignment horizontal="center" vertical="center"/>
    </xf>
    <xf numFmtId="0" fontId="0" fillId="0" borderId="63" xfId="0" applyBorder="1" applyAlignment="1">
      <alignment horizontal="left" vertical="center"/>
    </xf>
    <xf numFmtId="0" fontId="0" fillId="0" borderId="224" xfId="0" applyBorder="1" applyAlignment="1">
      <alignment horizontal="center" vertical="center" wrapText="1"/>
    </xf>
    <xf numFmtId="0" fontId="10" fillId="0" borderId="53" xfId="0" applyFont="1" applyBorder="1" applyAlignment="1">
      <alignment horizontal="center" vertical="center" wrapText="1"/>
    </xf>
    <xf numFmtId="0" fontId="10" fillId="0" borderId="58" xfId="0" applyFont="1" applyBorder="1" applyAlignment="1">
      <alignment horizontal="center" vertical="center" wrapText="1"/>
    </xf>
    <xf numFmtId="0" fontId="0" fillId="0" borderId="68" xfId="0" applyBorder="1" applyAlignment="1">
      <alignment horizontal="center" vertical="center" wrapText="1"/>
    </xf>
    <xf numFmtId="0" fontId="0" fillId="0" borderId="78" xfId="0" applyBorder="1" applyAlignment="1">
      <alignment horizontal="center" vertical="center" wrapText="1"/>
    </xf>
    <xf numFmtId="0" fontId="0" fillId="0" borderId="36" xfId="0"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0" fillId="0" borderId="87" xfId="0" applyBorder="1" applyAlignment="1">
      <alignment horizontal="center" vertical="center" wrapText="1"/>
    </xf>
    <xf numFmtId="0" fontId="0" fillId="0" borderId="66" xfId="0" applyBorder="1" applyAlignment="1">
      <alignment horizontal="center" vertical="center" wrapText="1"/>
    </xf>
    <xf numFmtId="0" fontId="0" fillId="0" borderId="55" xfId="0" applyBorder="1" applyAlignment="1">
      <alignment horizontal="center" vertical="center" wrapText="1"/>
    </xf>
    <xf numFmtId="0" fontId="0" fillId="0" borderId="272" xfId="0"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87" xfId="0" applyBorder="1" applyAlignment="1">
      <alignment vertical="center" wrapText="1"/>
    </xf>
    <xf numFmtId="0" fontId="0" fillId="0" borderId="66" xfId="0" applyBorder="1" applyAlignment="1">
      <alignment vertical="center" wrapText="1"/>
    </xf>
    <xf numFmtId="0" fontId="0" fillId="0" borderId="67" xfId="0" applyBorder="1" applyAlignment="1">
      <alignment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10" fillId="0" borderId="269" xfId="0" applyFont="1" applyBorder="1" applyAlignment="1">
      <alignment horizontal="left" vertical="center" wrapText="1"/>
    </xf>
    <xf numFmtId="0" fontId="10" fillId="0" borderId="16" xfId="0" applyFont="1" applyBorder="1" applyAlignment="1">
      <alignment horizontal="left" vertical="center" wrapText="1"/>
    </xf>
    <xf numFmtId="0" fontId="0" fillId="0" borderId="72" xfId="0" applyBorder="1" applyAlignment="1">
      <alignment horizontal="center" vertical="center" wrapText="1"/>
    </xf>
    <xf numFmtId="0" fontId="0" fillId="0" borderId="168" xfId="0" applyBorder="1" applyAlignment="1">
      <alignment horizontal="center" vertical="center" wrapText="1"/>
    </xf>
    <xf numFmtId="0" fontId="0" fillId="0" borderId="48" xfId="0" applyBorder="1" applyAlignment="1">
      <alignment horizontal="center" vertical="center" wrapText="1"/>
    </xf>
    <xf numFmtId="0" fontId="22" fillId="6" borderId="1" xfId="0" applyFont="1" applyFill="1" applyBorder="1" applyAlignment="1">
      <alignment horizontal="center" wrapText="1"/>
    </xf>
    <xf numFmtId="0" fontId="2" fillId="7" borderId="10"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2" fillId="7" borderId="217" xfId="0" applyFont="1" applyFill="1" applyBorder="1" applyAlignment="1">
      <alignment horizontal="center" vertical="center" wrapText="1"/>
    </xf>
    <xf numFmtId="0" fontId="0" fillId="6" borderId="5" xfId="0" applyFill="1" applyBorder="1" applyAlignment="1">
      <alignment horizontal="center" vertical="center"/>
    </xf>
    <xf numFmtId="0" fontId="0" fillId="6" borderId="25" xfId="0" applyFill="1" applyBorder="1" applyAlignment="1">
      <alignment horizontal="center" vertical="center"/>
    </xf>
    <xf numFmtId="0" fontId="0" fillId="6" borderId="221" xfId="0" applyFill="1" applyBorder="1" applyAlignment="1">
      <alignment horizontal="center" vertical="center"/>
    </xf>
    <xf numFmtId="0" fontId="0" fillId="6" borderId="73" xfId="0" applyFill="1" applyBorder="1" applyAlignment="1">
      <alignment horizontal="center" vertical="center"/>
    </xf>
    <xf numFmtId="0" fontId="0" fillId="6" borderId="83" xfId="0" applyFill="1" applyBorder="1" applyAlignment="1">
      <alignment horizontal="center" vertical="center"/>
    </xf>
    <xf numFmtId="0" fontId="0" fillId="6" borderId="30" xfId="0" applyFill="1" applyBorder="1" applyAlignment="1">
      <alignment horizontal="center" vertical="center"/>
    </xf>
    <xf numFmtId="0" fontId="0" fillId="6" borderId="48" xfId="0" applyFill="1" applyBorder="1" applyAlignment="1">
      <alignment horizontal="center" vertical="center"/>
    </xf>
    <xf numFmtId="0" fontId="0" fillId="6" borderId="50" xfId="0" applyFill="1" applyBorder="1" applyAlignment="1">
      <alignment horizontal="center" vertical="center"/>
    </xf>
    <xf numFmtId="0" fontId="0" fillId="6" borderId="78" xfId="0" applyFill="1" applyBorder="1" applyAlignment="1">
      <alignment horizontal="center" vertical="center"/>
    </xf>
    <xf numFmtId="0" fontId="0" fillId="6" borderId="49" xfId="0" applyFill="1" applyBorder="1" applyAlignment="1">
      <alignment horizontal="center" vertical="center"/>
    </xf>
    <xf numFmtId="0" fontId="0" fillId="0" borderId="5" xfId="0" applyBorder="1" applyAlignment="1">
      <alignment horizontal="center" vertical="center"/>
    </xf>
    <xf numFmtId="0" fontId="0" fillId="0" borderId="26" xfId="0" applyBorder="1" applyAlignment="1">
      <alignment horizontal="center" vertical="center"/>
    </xf>
    <xf numFmtId="0" fontId="0" fillId="0" borderId="68" xfId="1" applyNumberFormat="1" applyFont="1" applyBorder="1" applyAlignment="1">
      <alignment horizontal="center" vertical="center"/>
    </xf>
    <xf numFmtId="0" fontId="9" fillId="0" borderId="68"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0" fillId="0" borderId="52" xfId="0" applyFont="1" applyBorder="1" applyAlignment="1">
      <alignment horizontal="center" vertical="center" wrapText="1"/>
    </xf>
    <xf numFmtId="0" fontId="20" fillId="0" borderId="26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0" fillId="0" borderId="35" xfId="0" applyBorder="1" applyAlignment="1">
      <alignment vertical="center" wrapText="1"/>
    </xf>
    <xf numFmtId="0" fontId="0" fillId="0" borderId="0" xfId="0" applyAlignment="1">
      <alignment vertical="center" wrapText="1"/>
    </xf>
    <xf numFmtId="0" fontId="0" fillId="0" borderId="63" xfId="0" applyBorder="1" applyAlignment="1">
      <alignment vertical="center" wrapText="1"/>
    </xf>
    <xf numFmtId="0" fontId="10" fillId="0" borderId="53" xfId="0" applyFont="1" applyBorder="1" applyAlignment="1">
      <alignment vertical="center" wrapText="1"/>
    </xf>
    <xf numFmtId="0" fontId="10" fillId="0" borderId="58" xfId="0" applyFont="1" applyBorder="1" applyAlignment="1">
      <alignment vertical="center" wrapText="1"/>
    </xf>
    <xf numFmtId="0" fontId="0" fillId="0" borderId="25" xfId="0" applyBorder="1" applyAlignment="1">
      <alignment horizontal="center" vertical="center"/>
    </xf>
    <xf numFmtId="0" fontId="9" fillId="0" borderId="5" xfId="0" applyFont="1" applyBorder="1" applyAlignment="1">
      <alignment horizontal="center" vertical="center"/>
    </xf>
    <xf numFmtId="0" fontId="9" fillId="0" borderId="25" xfId="0" applyFont="1" applyBorder="1" applyAlignment="1">
      <alignment horizontal="center" vertical="center"/>
    </xf>
    <xf numFmtId="0" fontId="0" fillId="0" borderId="201" xfId="0" applyBorder="1" applyAlignment="1">
      <alignment vertical="center" wrapText="1"/>
    </xf>
    <xf numFmtId="0" fontId="0" fillId="0" borderId="116" xfId="0" applyBorder="1" applyAlignment="1">
      <alignment vertical="center" wrapText="1"/>
    </xf>
    <xf numFmtId="9" fontId="0" fillId="0" borderId="10" xfId="0" applyNumberFormat="1" applyBorder="1" applyAlignment="1">
      <alignment horizontal="center" vertical="center"/>
    </xf>
    <xf numFmtId="0" fontId="0" fillId="0" borderId="36" xfId="0" applyBorder="1" applyAlignment="1">
      <alignment horizontal="center" vertical="center"/>
    </xf>
    <xf numFmtId="0" fontId="13" fillId="0" borderId="73" xfId="0" applyFont="1" applyBorder="1" applyAlignment="1">
      <alignment horizontal="center" vertical="center"/>
    </xf>
    <xf numFmtId="0" fontId="0" fillId="0" borderId="30" xfId="0" applyBorder="1" applyAlignment="1">
      <alignment horizontal="center" vertical="center"/>
    </xf>
    <xf numFmtId="0" fontId="13" fillId="0" borderId="84" xfId="0" applyFont="1" applyBorder="1" applyAlignment="1">
      <alignment horizontal="center" vertical="center"/>
    </xf>
    <xf numFmtId="0" fontId="0" fillId="0" borderId="85" xfId="0" applyBorder="1" applyAlignment="1">
      <alignment horizontal="center" vertical="center"/>
    </xf>
    <xf numFmtId="0" fontId="0" fillId="0" borderId="31" xfId="0" applyBorder="1" applyAlignment="1">
      <alignment horizontal="center" vertical="center"/>
    </xf>
    <xf numFmtId="0" fontId="0" fillId="0" borderId="31" xfId="0" quotePrefix="1" applyBorder="1" applyAlignment="1">
      <alignment horizontal="center" vertical="center"/>
    </xf>
    <xf numFmtId="0" fontId="0" fillId="0" borderId="73" xfId="0" applyBorder="1" applyAlignment="1">
      <alignment horizontal="center" vertical="center"/>
    </xf>
    <xf numFmtId="0" fontId="0" fillId="0" borderId="83" xfId="0" applyBorder="1" applyAlignment="1">
      <alignment horizontal="center" vertical="center"/>
    </xf>
    <xf numFmtId="0" fontId="0" fillId="4" borderId="0" xfId="0" applyFill="1" applyAlignment="1">
      <alignment horizontal="center" vertical="center"/>
    </xf>
    <xf numFmtId="0" fontId="0" fillId="4" borderId="30" xfId="0" applyFill="1" applyBorder="1" applyAlignment="1">
      <alignment horizontal="center" vertical="center"/>
    </xf>
    <xf numFmtId="0" fontId="0" fillId="0" borderId="77" xfId="0" applyBorder="1" applyAlignment="1">
      <alignment horizontal="center" vertical="center" wrapText="1"/>
    </xf>
    <xf numFmtId="0" fontId="0" fillId="0" borderId="52" xfId="0" applyBorder="1" applyAlignment="1">
      <alignment horizontal="center" vertical="center" wrapText="1"/>
    </xf>
    <xf numFmtId="0" fontId="0" fillId="0" borderId="8"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4" fillId="6" borderId="6" xfId="0" applyFont="1" applyFill="1" applyBorder="1" applyAlignment="1">
      <alignment horizontal="center" vertical="center" textRotation="90" wrapText="1"/>
    </xf>
    <xf numFmtId="0" fontId="4" fillId="6" borderId="16" xfId="0" applyFont="1" applyFill="1" applyBorder="1" applyAlignment="1">
      <alignment horizontal="center" vertical="center" textRotation="90" wrapText="1"/>
    </xf>
    <xf numFmtId="0" fontId="0" fillId="0" borderId="7" xfId="0" applyBorder="1" applyAlignment="1">
      <alignment horizontal="left" vertical="center" wrapText="1"/>
    </xf>
    <xf numFmtId="0" fontId="0" fillId="4" borderId="0" xfId="0" applyFill="1" applyAlignment="1">
      <alignment vertical="center"/>
    </xf>
    <xf numFmtId="0" fontId="0" fillId="0" borderId="4" xfId="0" applyBorder="1" applyAlignment="1">
      <alignment horizontal="center" vertical="center"/>
    </xf>
    <xf numFmtId="0" fontId="0" fillId="0" borderId="78" xfId="0"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14" fillId="0" borderId="30" xfId="0" applyFont="1" applyBorder="1" applyAlignment="1">
      <alignment horizontal="center" vertical="center"/>
    </xf>
    <xf numFmtId="0" fontId="14" fillId="0" borderId="50" xfId="0" applyFont="1" applyBorder="1" applyAlignment="1">
      <alignment horizontal="center" vertical="center"/>
    </xf>
    <xf numFmtId="0" fontId="0" fillId="0" borderId="37" xfId="0" applyBorder="1" applyAlignment="1">
      <alignment horizontal="center" vertical="center"/>
    </xf>
    <xf numFmtId="0" fontId="0" fillId="0" borderId="34" xfId="0" applyBorder="1" applyAlignment="1">
      <alignment horizontal="center" vertical="center"/>
    </xf>
    <xf numFmtId="0" fontId="9" fillId="0" borderId="63" xfId="0" applyFont="1" applyBorder="1" applyAlignment="1">
      <alignment horizontal="center" vertical="center" wrapText="1"/>
    </xf>
    <xf numFmtId="0" fontId="9" fillId="0" borderId="52" xfId="0" applyFont="1" applyBorder="1" applyAlignment="1">
      <alignment horizontal="center" vertical="center" wrapText="1"/>
    </xf>
    <xf numFmtId="0" fontId="0" fillId="0" borderId="4" xfId="0" applyBorder="1" applyAlignment="1">
      <alignment horizontal="left" vertical="center" wrapText="1"/>
    </xf>
    <xf numFmtId="0" fontId="0" fillId="0" borderId="63" xfId="0" applyBorder="1" applyAlignment="1">
      <alignment horizontal="left" vertical="center" wrapText="1"/>
    </xf>
    <xf numFmtId="0" fontId="0" fillId="0" borderId="52" xfId="0" applyBorder="1" applyAlignment="1">
      <alignment horizontal="left" vertical="center" wrapText="1"/>
    </xf>
    <xf numFmtId="0" fontId="2" fillId="2" borderId="68" xfId="0" applyFont="1" applyFill="1" applyBorder="1" applyAlignment="1">
      <alignment horizontal="center" vertical="center" wrapText="1"/>
    </xf>
    <xf numFmtId="0" fontId="0" fillId="0" borderId="28" xfId="0" quotePrefix="1" applyBorder="1" applyAlignment="1">
      <alignment horizontal="center" vertical="center"/>
    </xf>
    <xf numFmtId="0" fontId="0" fillId="0" borderId="52" xfId="0" applyBorder="1" applyAlignment="1">
      <alignment vertical="center" wrapText="1"/>
    </xf>
    <xf numFmtId="0" fontId="0" fillId="0" borderId="65" xfId="0" applyBorder="1" applyAlignment="1">
      <alignment vertical="center" wrapText="1"/>
    </xf>
    <xf numFmtId="0" fontId="0" fillId="0" borderId="56" xfId="0" applyBorder="1" applyAlignment="1">
      <alignment vertical="center" wrapText="1"/>
    </xf>
    <xf numFmtId="0" fontId="0" fillId="0" borderId="10" xfId="0" applyBorder="1" applyAlignment="1">
      <alignment vertical="center" wrapText="1"/>
    </xf>
    <xf numFmtId="0" fontId="0" fillId="0" borderId="35" xfId="0" applyBorder="1" applyAlignment="1">
      <alignment horizontal="center" vertical="center" wrapText="1"/>
    </xf>
    <xf numFmtId="0" fontId="0" fillId="0" borderId="37" xfId="0" applyBorder="1" applyAlignment="1">
      <alignment horizontal="center" vertical="center" wrapText="1"/>
    </xf>
    <xf numFmtId="0" fontId="0" fillId="0" borderId="63" xfId="0" applyBorder="1" applyAlignment="1">
      <alignment vertical="center"/>
    </xf>
    <xf numFmtId="0" fontId="0" fillId="0" borderId="52" xfId="0" applyBorder="1" applyAlignment="1">
      <alignment vertical="center"/>
    </xf>
    <xf numFmtId="0" fontId="0" fillId="0" borderId="113" xfId="0" applyBorder="1" applyAlignment="1">
      <alignment vertical="center" wrapText="1"/>
    </xf>
    <xf numFmtId="0" fontId="0" fillId="0" borderId="26" xfId="0" applyBorder="1" applyAlignment="1">
      <alignment horizontal="center" vertical="center" wrapText="1"/>
    </xf>
    <xf numFmtId="0" fontId="0" fillId="0" borderId="138" xfId="0" applyBorder="1" applyAlignment="1">
      <alignment vertical="center" wrapText="1"/>
    </xf>
    <xf numFmtId="0" fontId="0" fillId="0" borderId="139" xfId="0" applyBorder="1" applyAlignment="1">
      <alignment vertical="center" wrapText="1"/>
    </xf>
    <xf numFmtId="0" fontId="0" fillId="0" borderId="140" xfId="0" applyBorder="1" applyAlignment="1">
      <alignment vertical="center" wrapText="1"/>
    </xf>
    <xf numFmtId="0" fontId="0" fillId="0" borderId="148"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25" xfId="0" applyBorder="1" applyAlignment="1">
      <alignment horizontal="center" vertical="center" wrapText="1"/>
    </xf>
    <xf numFmtId="0" fontId="0" fillId="0" borderId="201"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vertical="center"/>
    </xf>
    <xf numFmtId="0" fontId="0" fillId="0" borderId="32" xfId="0" applyBorder="1" applyAlignment="1">
      <alignment vertical="center"/>
    </xf>
    <xf numFmtId="0" fontId="9" fillId="0" borderId="6" xfId="0" applyFont="1" applyBorder="1" applyAlignment="1">
      <alignment horizontal="center" vertical="center"/>
    </xf>
    <xf numFmtId="0" fontId="0" fillId="0" borderId="10" xfId="0" applyBorder="1" applyAlignment="1">
      <alignment horizontal="center" vertical="center"/>
    </xf>
    <xf numFmtId="0" fontId="13" fillId="0" borderId="83" xfId="0" applyFont="1" applyBorder="1" applyAlignment="1">
      <alignment horizontal="center" vertical="center"/>
    </xf>
    <xf numFmtId="0" fontId="0" fillId="0" borderId="48" xfId="0" applyBorder="1" applyAlignment="1">
      <alignment horizontal="center" vertical="center"/>
    </xf>
    <xf numFmtId="0" fontId="13" fillId="0" borderId="85" xfId="0" applyFont="1" applyBorder="1" applyAlignment="1">
      <alignment horizontal="center" vertical="center"/>
    </xf>
    <xf numFmtId="0" fontId="0" fillId="0" borderId="50" xfId="0" applyBorder="1" applyAlignment="1">
      <alignment horizontal="center" vertical="center"/>
    </xf>
    <xf numFmtId="0" fontId="0" fillId="0" borderId="138" xfId="0" applyBorder="1" applyAlignment="1">
      <alignment horizontal="center" vertical="center"/>
    </xf>
    <xf numFmtId="0" fontId="0" fillId="0" borderId="141" xfId="0" applyBorder="1" applyAlignment="1">
      <alignment horizontal="center" vertical="center"/>
    </xf>
    <xf numFmtId="0" fontId="0" fillId="0" borderId="142" xfId="0" applyBorder="1" applyAlignment="1">
      <alignment horizontal="center" vertical="center"/>
    </xf>
    <xf numFmtId="0" fontId="0" fillId="0" borderId="143" xfId="0" applyBorder="1" applyAlignment="1">
      <alignment horizontal="center" vertical="center"/>
    </xf>
    <xf numFmtId="0" fontId="4" fillId="6" borderId="9" xfId="0" applyFont="1" applyFill="1" applyBorder="1" applyAlignment="1">
      <alignment horizontal="center" vertical="center" textRotation="90"/>
    </xf>
    <xf numFmtId="0" fontId="4" fillId="6" borderId="157" xfId="0" applyFont="1" applyFill="1" applyBorder="1" applyAlignment="1">
      <alignment horizontal="center" vertical="center" textRotation="90"/>
    </xf>
    <xf numFmtId="0" fontId="0" fillId="0" borderId="7" xfId="0" applyBorder="1" applyAlignment="1">
      <alignment horizontal="center" vertical="center" wrapText="1"/>
    </xf>
    <xf numFmtId="0" fontId="0" fillId="0" borderId="243" xfId="0" applyBorder="1" applyAlignment="1">
      <alignmen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49" xfId="0" applyBorder="1" applyAlignment="1">
      <alignment horizontal="left" vertical="center" wrapText="1"/>
    </xf>
    <xf numFmtId="0" fontId="0" fillId="0" borderId="3" xfId="0" applyBorder="1" applyAlignment="1">
      <alignment vertical="center"/>
    </xf>
    <xf numFmtId="0" fontId="0" fillId="0" borderId="44" xfId="0" applyBorder="1" applyAlignment="1">
      <alignment horizontal="center" vertical="center" wrapText="1"/>
    </xf>
    <xf numFmtId="0" fontId="0" fillId="0" borderId="63" xfId="0" applyBorder="1" applyAlignment="1">
      <alignment horizontal="center" vertical="center" wrapText="1"/>
    </xf>
    <xf numFmtId="0" fontId="0" fillId="0" borderId="28" xfId="0" applyBorder="1" applyAlignment="1">
      <alignment horizontal="center" vertical="center" wrapText="1"/>
    </xf>
    <xf numFmtId="0" fontId="0" fillId="0" borderId="4" xfId="0" applyBorder="1" applyAlignment="1">
      <alignment horizontal="center" vertical="center" wrapText="1"/>
    </xf>
    <xf numFmtId="0" fontId="0" fillId="0" borderId="39" xfId="0" applyBorder="1" applyAlignment="1">
      <alignment horizontal="center" vertical="center" wrapText="1"/>
    </xf>
    <xf numFmtId="0" fontId="0" fillId="0" borderId="57" xfId="0" applyBorder="1" applyAlignment="1">
      <alignment horizontal="center" vertical="center" wrapText="1"/>
    </xf>
    <xf numFmtId="0" fontId="0" fillId="0" borderId="270" xfId="0" applyBorder="1" applyAlignment="1">
      <alignment vertical="center"/>
    </xf>
    <xf numFmtId="0" fontId="0" fillId="0" borderId="271" xfId="0" applyBorder="1" applyAlignment="1">
      <alignment vertical="center"/>
    </xf>
    <xf numFmtId="0" fontId="0" fillId="5" borderId="84" xfId="0" applyFill="1" applyBorder="1" applyAlignment="1">
      <alignment horizontal="center" vertical="center"/>
    </xf>
    <xf numFmtId="0" fontId="0" fillId="5" borderId="49" xfId="0" applyFill="1" applyBorder="1" applyAlignment="1">
      <alignment horizontal="center" vertical="center"/>
    </xf>
    <xf numFmtId="0" fontId="0" fillId="5" borderId="94" xfId="0" applyFill="1"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98" xfId="0" applyBorder="1" applyAlignment="1">
      <alignment horizontal="center" vertical="center"/>
    </xf>
    <xf numFmtId="0" fontId="0" fillId="0" borderId="35" xfId="0" applyBorder="1" applyAlignment="1">
      <alignment horizontal="center" vertical="center"/>
    </xf>
    <xf numFmtId="0" fontId="0" fillId="0" borderId="49" xfId="0" applyBorder="1" applyAlignment="1">
      <alignment horizontal="center" vertical="center"/>
    </xf>
    <xf numFmtId="0" fontId="0" fillId="0" borderId="44" xfId="0" applyBorder="1" applyAlignment="1">
      <alignment horizontal="center" vertical="center"/>
    </xf>
    <xf numFmtId="0" fontId="0" fillId="0" borderId="56" xfId="0" applyBorder="1" applyAlignment="1">
      <alignment horizontal="center" vertical="center"/>
    </xf>
    <xf numFmtId="0" fontId="0" fillId="8" borderId="44" xfId="0" applyFill="1" applyBorder="1" applyAlignment="1">
      <alignment horizontal="center" vertical="center"/>
    </xf>
    <xf numFmtId="0" fontId="0" fillId="8" borderId="43" xfId="0" applyFill="1" applyBorder="1" applyAlignment="1">
      <alignment horizontal="center" vertical="center"/>
    </xf>
    <xf numFmtId="0" fontId="0" fillId="8" borderId="45" xfId="0" applyFill="1" applyBorder="1" applyAlignment="1">
      <alignment horizontal="center" vertical="center"/>
    </xf>
    <xf numFmtId="0" fontId="0" fillId="8" borderId="40" xfId="0" applyFill="1" applyBorder="1" applyAlignment="1">
      <alignment horizontal="center" vertical="center"/>
    </xf>
    <xf numFmtId="0" fontId="0" fillId="8" borderId="39" xfId="0" applyFill="1" applyBorder="1" applyAlignment="1">
      <alignment horizontal="center" vertical="center"/>
    </xf>
    <xf numFmtId="0" fontId="0" fillId="8" borderId="41" xfId="0" applyFill="1" applyBorder="1" applyAlignment="1">
      <alignment horizontal="center" vertical="center"/>
    </xf>
    <xf numFmtId="0" fontId="0" fillId="5" borderId="40" xfId="0" applyFill="1" applyBorder="1" applyAlignment="1">
      <alignment horizontal="center" vertical="center"/>
    </xf>
    <xf numFmtId="0" fontId="0" fillId="5" borderId="39" xfId="0" applyFill="1" applyBorder="1" applyAlignment="1">
      <alignment horizontal="center" vertical="center"/>
    </xf>
    <xf numFmtId="0" fontId="0" fillId="5" borderId="41" xfId="0" applyFill="1" applyBorder="1" applyAlignment="1">
      <alignment horizontal="center" vertical="center"/>
    </xf>
    <xf numFmtId="0" fontId="0" fillId="5" borderId="68" xfId="0" applyFill="1" applyBorder="1" applyAlignment="1">
      <alignment horizontal="center" vertical="center"/>
    </xf>
    <xf numFmtId="0" fontId="0" fillId="5" borderId="78" xfId="0" applyFill="1" applyBorder="1" applyAlignment="1">
      <alignment horizontal="center" vertical="center"/>
    </xf>
    <xf numFmtId="0" fontId="0" fillId="0" borderId="228" xfId="0" applyBorder="1" applyAlignment="1">
      <alignment horizontal="center" vertical="center"/>
    </xf>
    <xf numFmtId="0" fontId="0" fillId="0" borderId="226" xfId="0" applyBorder="1" applyAlignment="1">
      <alignment horizontal="center" vertical="center"/>
    </xf>
    <xf numFmtId="0" fontId="0" fillId="5" borderId="44" xfId="0" applyFill="1" applyBorder="1" applyAlignment="1">
      <alignment horizontal="center" vertical="center"/>
    </xf>
    <xf numFmtId="0" fontId="0" fillId="5" borderId="43" xfId="0" applyFill="1" applyBorder="1" applyAlignment="1">
      <alignment horizontal="center" vertical="center"/>
    </xf>
    <xf numFmtId="0" fontId="0" fillId="5" borderId="45" xfId="0" applyFill="1" applyBorder="1" applyAlignment="1">
      <alignment horizontal="center" vertical="center"/>
    </xf>
    <xf numFmtId="0" fontId="0" fillId="8" borderId="10" xfId="0" applyFill="1" applyBorder="1" applyAlignment="1">
      <alignment horizontal="center" vertical="center"/>
    </xf>
    <xf numFmtId="0" fontId="0" fillId="8" borderId="31" xfId="0" applyFill="1" applyBorder="1" applyAlignment="1">
      <alignment horizontal="center" vertical="center"/>
    </xf>
    <xf numFmtId="0" fontId="0" fillId="8" borderId="52" xfId="0" applyFill="1" applyBorder="1" applyAlignment="1">
      <alignment horizontal="center" vertical="center"/>
    </xf>
    <xf numFmtId="0" fontId="0" fillId="8" borderId="32" xfId="0" applyFill="1" applyBorder="1" applyAlignment="1">
      <alignment horizontal="center" vertical="center"/>
    </xf>
    <xf numFmtId="0" fontId="0" fillId="0" borderId="139" xfId="0" applyBorder="1" applyAlignment="1">
      <alignment horizontal="center" vertical="center"/>
    </xf>
    <xf numFmtId="0" fontId="0" fillId="0" borderId="140" xfId="0" applyBorder="1" applyAlignment="1">
      <alignment horizontal="center" vertical="center"/>
    </xf>
    <xf numFmtId="0" fontId="0" fillId="0" borderId="144" xfId="0" applyBorder="1" applyAlignment="1">
      <alignment horizontal="center" vertical="center"/>
    </xf>
    <xf numFmtId="0" fontId="0" fillId="0" borderId="145" xfId="0" applyBorder="1" applyAlignment="1">
      <alignment horizontal="center" vertical="center"/>
    </xf>
    <xf numFmtId="0" fontId="0" fillId="4" borderId="151" xfId="0" applyFill="1" applyBorder="1" applyAlignment="1">
      <alignment horizontal="center" vertical="center"/>
    </xf>
    <xf numFmtId="9" fontId="10" fillId="0" borderId="201" xfId="0" applyNumberFormat="1" applyFont="1" applyBorder="1" applyAlignment="1">
      <alignment horizontal="center" vertical="center"/>
    </xf>
    <xf numFmtId="0" fontId="10" fillId="0" borderId="115" xfId="0" applyFont="1" applyBorder="1" applyAlignment="1">
      <alignment horizontal="center" vertical="center"/>
    </xf>
    <xf numFmtId="9" fontId="10" fillId="0" borderId="115" xfId="0" applyNumberFormat="1" applyFont="1" applyBorder="1" applyAlignment="1">
      <alignment horizontal="center" vertical="center"/>
    </xf>
    <xf numFmtId="0" fontId="10" fillId="0" borderId="116" xfId="0"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0" fillId="0" borderId="16" xfId="0" applyBorder="1" applyAlignment="1">
      <alignment vertical="center"/>
    </xf>
    <xf numFmtId="0" fontId="2" fillId="2" borderId="15"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0" xfId="0" applyFont="1" applyFill="1" applyAlignment="1">
      <alignment horizontal="center" vertical="center"/>
    </xf>
    <xf numFmtId="0" fontId="2" fillId="3" borderId="63" xfId="0" applyFont="1" applyFill="1" applyBorder="1" applyAlignment="1">
      <alignment horizontal="center" vertical="center"/>
    </xf>
    <xf numFmtId="0" fontId="0" fillId="0" borderId="6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10" fillId="0" borderId="7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6" xfId="0" applyFont="1" applyBorder="1" applyAlignment="1">
      <alignment horizontal="center" vertical="center" wrapText="1"/>
    </xf>
    <xf numFmtId="0" fontId="0" fillId="0" borderId="47" xfId="0" applyBorder="1" applyAlignment="1">
      <alignment horizontal="center" vertical="center"/>
    </xf>
    <xf numFmtId="0" fontId="0" fillId="0" borderId="38" xfId="0" applyBorder="1" applyAlignment="1">
      <alignment horizontal="center" vertical="center"/>
    </xf>
    <xf numFmtId="0" fontId="0" fillId="0" borderId="82" xfId="0" applyBorder="1" applyAlignment="1">
      <alignment horizontal="center" vertical="center"/>
    </xf>
    <xf numFmtId="0" fontId="0" fillId="0" borderId="56" xfId="0" applyBorder="1" applyAlignment="1">
      <alignment horizontal="center" vertical="center" wrapText="1"/>
    </xf>
    <xf numFmtId="0" fontId="10" fillId="0" borderId="78"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48" xfId="0" applyFont="1"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49" xfId="0" applyBorder="1" applyAlignment="1">
      <alignment horizontal="center" vertical="center" wrapText="1"/>
    </xf>
    <xf numFmtId="0" fontId="0" fillId="0" borderId="141" xfId="0" applyBorder="1" applyAlignment="1">
      <alignment horizontal="center"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8" xfId="0" applyBorder="1" applyAlignment="1">
      <alignment horizontal="left" vertical="center" wrapText="1"/>
    </xf>
    <xf numFmtId="0" fontId="0" fillId="0" borderId="22" xfId="0" applyBorder="1" applyAlignment="1">
      <alignment horizontal="left" vertical="center" wrapText="1"/>
    </xf>
    <xf numFmtId="0" fontId="0" fillId="0" borderId="0" xfId="0" applyAlignment="1">
      <alignment horizontal="left" vertical="center" wrapText="1"/>
    </xf>
    <xf numFmtId="0" fontId="13" fillId="0" borderId="65" xfId="0" applyFont="1" applyBorder="1" applyAlignment="1">
      <alignment horizontal="center" vertical="center"/>
    </xf>
    <xf numFmtId="0" fontId="0" fillId="0" borderId="66" xfId="0" applyBorder="1" applyAlignment="1">
      <alignment horizontal="center" vertical="center"/>
    </xf>
    <xf numFmtId="0" fontId="0" fillId="0" borderId="14" xfId="0" applyBorder="1" applyAlignment="1">
      <alignment horizontal="left" vertical="center" wrapText="1"/>
    </xf>
    <xf numFmtId="0" fontId="0" fillId="0" borderId="59" xfId="0" applyBorder="1" applyAlignment="1">
      <alignment horizontal="left" vertical="center" wrapText="1"/>
    </xf>
    <xf numFmtId="0" fontId="0" fillId="0" borderId="17" xfId="0" applyBorder="1" applyAlignment="1">
      <alignment horizontal="left" vertical="center" wrapText="1"/>
    </xf>
    <xf numFmtId="0" fontId="0" fillId="0" borderId="29" xfId="0" applyBorder="1" applyAlignment="1">
      <alignment vertical="center"/>
    </xf>
    <xf numFmtId="0" fontId="0" fillId="0" borderId="83" xfId="0" applyBorder="1" applyAlignment="1">
      <alignment vertical="center"/>
    </xf>
    <xf numFmtId="0" fontId="0" fillId="0" borderId="50" xfId="0" applyBorder="1" applyAlignment="1">
      <alignment vertical="center"/>
    </xf>
    <xf numFmtId="0" fontId="0" fillId="8" borderId="68" xfId="0" applyFill="1" applyBorder="1" applyAlignment="1">
      <alignment horizontal="center"/>
    </xf>
    <xf numFmtId="0" fontId="0" fillId="4" borderId="68" xfId="0" applyFill="1" applyBorder="1" applyAlignment="1">
      <alignment horizontal="center" vertical="center"/>
    </xf>
    <xf numFmtId="0" fontId="0" fillId="4" borderId="45" xfId="0" applyFill="1" applyBorder="1" applyAlignment="1">
      <alignment horizontal="center" vertical="center"/>
    </xf>
    <xf numFmtId="0" fontId="0" fillId="4" borderId="0" xfId="0" applyFill="1" applyAlignment="1">
      <alignment horizontal="center"/>
    </xf>
    <xf numFmtId="0" fontId="0" fillId="4" borderId="48" xfId="0" applyFill="1" applyBorder="1" applyAlignment="1">
      <alignment horizontal="center"/>
    </xf>
    <xf numFmtId="0" fontId="0" fillId="4" borderId="36" xfId="0" applyFill="1" applyBorder="1" applyAlignment="1">
      <alignment horizontal="center" vertical="center"/>
    </xf>
    <xf numFmtId="0" fontId="0" fillId="4" borderId="49" xfId="0" applyFill="1" applyBorder="1" applyAlignment="1">
      <alignment horizontal="center" vertical="center"/>
    </xf>
    <xf numFmtId="0" fontId="0" fillId="4" borderId="48" xfId="0" applyFill="1" applyBorder="1" applyAlignment="1">
      <alignment horizontal="center" vertical="center"/>
    </xf>
    <xf numFmtId="0" fontId="0" fillId="8" borderId="226" xfId="0" applyFill="1" applyBorder="1" applyAlignment="1">
      <alignment horizontal="center" vertical="center"/>
    </xf>
    <xf numFmtId="0" fontId="0" fillId="8" borderId="228" xfId="0" applyFill="1" applyBorder="1" applyAlignment="1">
      <alignment horizontal="center" vertical="center"/>
    </xf>
    <xf numFmtId="0" fontId="0" fillId="8" borderId="282" xfId="0" applyFill="1" applyBorder="1" applyAlignment="1">
      <alignment horizontal="center" vertical="center"/>
    </xf>
    <xf numFmtId="0" fontId="0" fillId="8" borderId="34" xfId="0" applyFill="1" applyBorder="1" applyAlignment="1">
      <alignment horizontal="center" vertical="center"/>
    </xf>
    <xf numFmtId="0" fontId="0" fillId="8" borderId="25" xfId="0" applyFill="1" applyBorder="1" applyAlignment="1">
      <alignment horizontal="center" vertical="center"/>
    </xf>
    <xf numFmtId="0" fontId="0" fillId="8" borderId="27" xfId="0" applyFill="1" applyBorder="1" applyAlignment="1">
      <alignment horizontal="center" vertical="center"/>
    </xf>
    <xf numFmtId="0" fontId="0" fillId="0" borderId="94" xfId="0" applyBorder="1" applyAlignment="1">
      <alignment horizontal="center" vertical="center" wrapText="1"/>
    </xf>
    <xf numFmtId="0" fontId="25" fillId="9" borderId="1" xfId="0" applyFont="1" applyFill="1" applyBorder="1" applyAlignment="1">
      <alignment horizontal="center" vertical="center" wrapText="1"/>
    </xf>
    <xf numFmtId="0" fontId="0" fillId="4" borderId="256" xfId="0" applyFill="1" applyBorder="1" applyAlignment="1">
      <alignment horizontal="center" vertical="center"/>
    </xf>
    <xf numFmtId="0" fontId="0" fillId="4" borderId="144" xfId="0" applyFill="1" applyBorder="1" applyAlignment="1">
      <alignment horizontal="center" vertical="center"/>
    </xf>
    <xf numFmtId="0" fontId="0" fillId="4" borderId="147" xfId="0" applyFill="1" applyBorder="1" applyAlignment="1">
      <alignment horizontal="center" vertical="center"/>
    </xf>
    <xf numFmtId="0" fontId="0" fillId="4" borderId="115" xfId="0" applyFill="1" applyBorder="1" applyAlignment="1">
      <alignment horizontal="center" vertical="center"/>
    </xf>
    <xf numFmtId="0" fontId="0" fillId="4" borderId="218" xfId="0" applyFill="1" applyBorder="1" applyAlignment="1">
      <alignment horizontal="center" vertical="center"/>
    </xf>
    <xf numFmtId="0" fontId="0" fillId="4" borderId="116" xfId="0" applyFill="1" applyBorder="1" applyAlignment="1">
      <alignment horizontal="center" vertical="center"/>
    </xf>
    <xf numFmtId="0" fontId="0" fillId="5" borderId="36" xfId="0" applyFill="1" applyBorder="1" applyAlignment="1">
      <alignment horizontal="center" vertical="center"/>
    </xf>
    <xf numFmtId="0" fontId="0" fillId="5" borderId="85" xfId="0" applyFill="1" applyBorder="1" applyAlignment="1">
      <alignment horizontal="center" vertical="center"/>
    </xf>
    <xf numFmtId="0" fontId="0" fillId="5" borderId="48" xfId="0" applyFill="1" applyBorder="1" applyAlignment="1">
      <alignment horizontal="center" vertical="center"/>
    </xf>
    <xf numFmtId="0" fontId="0" fillId="0" borderId="142" xfId="0" applyBorder="1" applyAlignment="1">
      <alignment vertical="center" wrapText="1"/>
    </xf>
    <xf numFmtId="0" fontId="0" fillId="8" borderId="99" xfId="0" applyFill="1" applyBorder="1" applyAlignment="1">
      <alignment horizontal="center" vertical="center"/>
    </xf>
    <xf numFmtId="0" fontId="0" fillId="8" borderId="100" xfId="0" applyFill="1" applyBorder="1" applyAlignment="1">
      <alignment horizontal="center" vertical="center"/>
    </xf>
    <xf numFmtId="0" fontId="0" fillId="8" borderId="82" xfId="0" applyFill="1" applyBorder="1" applyAlignment="1">
      <alignment horizontal="center" vertical="center"/>
    </xf>
    <xf numFmtId="0" fontId="10" fillId="0" borderId="280" xfId="0" applyFont="1" applyBorder="1" applyAlignment="1">
      <alignment horizontal="center" vertical="center" wrapText="1"/>
    </xf>
    <xf numFmtId="0" fontId="10" fillId="0" borderId="220" xfId="0" applyFont="1" applyBorder="1" applyAlignment="1">
      <alignment horizontal="center" vertical="center" wrapText="1"/>
    </xf>
    <xf numFmtId="0" fontId="0" fillId="0" borderId="94" xfId="0" applyBorder="1" applyAlignment="1">
      <alignment vertical="center" wrapText="1"/>
    </xf>
    <xf numFmtId="0" fontId="0" fillId="0" borderId="68" xfId="0" applyBorder="1" applyAlignment="1">
      <alignment vertical="center" wrapText="1"/>
    </xf>
    <xf numFmtId="0" fontId="0" fillId="0" borderId="44" xfId="0" applyBorder="1" applyAlignment="1">
      <alignment vertical="center" wrapText="1"/>
    </xf>
    <xf numFmtId="0" fontId="7" fillId="4" borderId="283" xfId="0" applyFont="1" applyFill="1" applyBorder="1" applyAlignment="1">
      <alignment horizontal="center" vertical="center"/>
    </xf>
    <xf numFmtId="0" fontId="7" fillId="4" borderId="275" xfId="0" applyFont="1" applyFill="1" applyBorder="1" applyAlignment="1">
      <alignment horizontal="center" vertical="center"/>
    </xf>
    <xf numFmtId="0" fontId="7" fillId="4" borderId="284" xfId="0" applyFont="1" applyFill="1" applyBorder="1" applyAlignment="1">
      <alignment horizontal="center" vertical="center"/>
    </xf>
    <xf numFmtId="0" fontId="0" fillId="6" borderId="9" xfId="0" applyFill="1" applyBorder="1" applyAlignment="1">
      <alignment horizontal="center" vertical="center"/>
    </xf>
    <xf numFmtId="0" fontId="0" fillId="0" borderId="84" xfId="0" applyBorder="1" applyAlignment="1">
      <alignment horizontal="center" vertical="center"/>
    </xf>
    <xf numFmtId="0" fontId="2" fillId="2" borderId="9"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3" borderId="9" xfId="0" applyFont="1" applyFill="1" applyBorder="1" applyAlignment="1">
      <alignment horizontal="center" vertical="center"/>
    </xf>
    <xf numFmtId="0" fontId="0" fillId="0" borderId="203" xfId="0" applyBorder="1" applyAlignment="1">
      <alignment horizontal="center" vertical="center"/>
    </xf>
    <xf numFmtId="0" fontId="0" fillId="0" borderId="206" xfId="0" applyBorder="1" applyAlignment="1">
      <alignment horizontal="center" vertical="center"/>
    </xf>
    <xf numFmtId="0" fontId="0" fillId="0" borderId="283" xfId="0" applyBorder="1" applyAlignment="1">
      <alignment horizontal="center" vertical="center"/>
    </xf>
    <xf numFmtId="0" fontId="0" fillId="0" borderId="204" xfId="0" applyBorder="1" applyAlignment="1">
      <alignment horizontal="center" vertical="center"/>
    </xf>
    <xf numFmtId="0" fontId="0" fillId="0" borderId="275" xfId="0" applyBorder="1" applyAlignment="1">
      <alignment horizontal="center" vertical="center"/>
    </xf>
    <xf numFmtId="0" fontId="0" fillId="0" borderId="205" xfId="0" applyBorder="1" applyAlignment="1">
      <alignment horizontal="center" vertical="center"/>
    </xf>
    <xf numFmtId="0" fontId="0" fillId="0" borderId="207" xfId="0" applyBorder="1" applyAlignment="1">
      <alignment horizontal="center" vertical="center"/>
    </xf>
    <xf numFmtId="0" fontId="0" fillId="0" borderId="284" xfId="0" applyBorder="1" applyAlignment="1">
      <alignment horizontal="center" vertical="center"/>
    </xf>
    <xf numFmtId="0" fontId="14" fillId="0" borderId="0" xfId="0" applyFont="1" applyAlignment="1">
      <alignment horizontal="center" vertical="center"/>
    </xf>
    <xf numFmtId="0" fontId="14" fillId="0" borderId="48" xfId="0" applyFont="1" applyBorder="1" applyAlignment="1">
      <alignment horizontal="center" vertical="center"/>
    </xf>
    <xf numFmtId="0" fontId="13" fillId="0" borderId="36" xfId="0" applyFont="1" applyBorder="1" applyAlignment="1">
      <alignment horizontal="center" vertical="center"/>
    </xf>
    <xf numFmtId="0" fontId="0" fillId="0" borderId="94" xfId="0" applyBorder="1" applyAlignment="1">
      <alignment horizontal="center" vertical="center"/>
    </xf>
    <xf numFmtId="0" fontId="13" fillId="0" borderId="78" xfId="0" applyFont="1" applyBorder="1" applyAlignment="1">
      <alignment horizontal="center" vertical="center"/>
    </xf>
    <xf numFmtId="0" fontId="13" fillId="0" borderId="9" xfId="0" applyFont="1" applyBorder="1" applyAlignment="1">
      <alignment horizontal="center" vertical="center"/>
    </xf>
    <xf numFmtId="0" fontId="0" fillId="0" borderId="68" xfId="0" quotePrefix="1" applyBorder="1" applyAlignment="1">
      <alignment horizontal="center" vertical="center"/>
    </xf>
    <xf numFmtId="0" fontId="0" fillId="0" borderId="44" xfId="0" quotePrefix="1" applyBorder="1" applyAlignment="1">
      <alignment horizontal="center" vertical="center"/>
    </xf>
    <xf numFmtId="0" fontId="0" fillId="0" borderId="85" xfId="0" quotePrefix="1" applyBorder="1" applyAlignment="1">
      <alignment horizontal="center" vertical="center"/>
    </xf>
    <xf numFmtId="0" fontId="0" fillId="0" borderId="36" xfId="0" quotePrefix="1" applyBorder="1" applyAlignment="1">
      <alignment horizontal="center" vertical="center"/>
    </xf>
    <xf numFmtId="0" fontId="0" fillId="0" borderId="218" xfId="0" applyBorder="1" applyAlignment="1">
      <alignment horizontal="center" vertical="center"/>
    </xf>
    <xf numFmtId="0" fontId="10" fillId="0" borderId="218" xfId="0" applyFont="1" applyBorder="1" applyAlignment="1">
      <alignment horizontal="center" vertical="center"/>
    </xf>
    <xf numFmtId="0" fontId="13" fillId="0" borderId="8" xfId="0" applyFont="1" applyBorder="1" applyAlignment="1">
      <alignment horizontal="center" vertical="center"/>
    </xf>
    <xf numFmtId="0" fontId="0" fillId="5" borderId="0" xfId="0" applyFill="1" applyAlignment="1">
      <alignment horizontal="center" vertical="center"/>
    </xf>
    <xf numFmtId="0" fontId="26" fillId="0" borderId="55" xfId="0" applyFont="1" applyBorder="1" applyAlignment="1">
      <alignment horizontal="center" vertical="center" wrapText="1"/>
    </xf>
    <xf numFmtId="0" fontId="0" fillId="2" borderId="0" xfId="0" applyFill="1" applyAlignment="1"/>
    <xf numFmtId="0" fontId="0" fillId="2" borderId="232" xfId="0" applyFill="1" applyBorder="1" applyAlignment="1"/>
    <xf numFmtId="0" fontId="0" fillId="3" borderId="0" xfId="0" applyFill="1" applyAlignment="1"/>
    <xf numFmtId="0" fontId="0" fillId="3" borderId="232" xfId="0" applyFill="1" applyBorder="1" applyAlignment="1"/>
  </cellXfs>
  <cellStyles count="2">
    <cellStyle name="Comma" xfId="1" builtinId="3"/>
    <cellStyle name="Normal" xfId="0" builtinId="0"/>
  </cellStyles>
  <dxfs count="0"/>
  <tableStyles count="0" defaultTableStyle="TableStyleMedium2" defaultPivotStyle="PivotStyleMedium9"/>
  <colors>
    <mruColors>
      <color rgb="FFF2F2F2"/>
      <color rgb="FF305496"/>
      <color rgb="FF104861"/>
      <color rgb="FFFFC000"/>
      <color rgb="FFF7F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373714</xdr:rowOff>
    </xdr:from>
    <xdr:to>
      <xdr:col>1</xdr:col>
      <xdr:colOff>1932057</xdr:colOff>
      <xdr:row>2</xdr:row>
      <xdr:rowOff>142453</xdr:rowOff>
    </xdr:to>
    <xdr:pic>
      <xdr:nvPicPr>
        <xdr:cNvPr id="3" name="Picture 2">
          <a:extLst>
            <a:ext uri="{FF2B5EF4-FFF2-40B4-BE49-F238E27FC236}">
              <a16:creationId xmlns:a16="http://schemas.microsoft.com/office/drawing/2014/main" id="{DFE70D93-DF26-B26F-5924-90E2687C05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4341" y="590191"/>
          <a:ext cx="1925707" cy="5078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D5834-AB18-4FD9-AEB6-E260AD5DE418}">
  <dimension ref="A1:BF89"/>
  <sheetViews>
    <sheetView zoomScaleNormal="100" workbookViewId="0">
      <selection activeCell="B6" sqref="B6:C6"/>
    </sheetView>
  </sheetViews>
  <sheetFormatPr defaultRowHeight="14.45"/>
  <cols>
    <col min="1" max="1" width="2.28515625" customWidth="1"/>
    <col min="2" max="2" width="32.7109375" customWidth="1"/>
    <col min="3" max="3" width="123.5703125" customWidth="1"/>
    <col min="4" max="4" width="131" customWidth="1"/>
  </cols>
  <sheetData>
    <row r="1" spans="1:58" s="322" customFormat="1" ht="17.45" customHeight="1">
      <c r="A1" s="324"/>
      <c r="B1" s="324"/>
      <c r="C1" s="324"/>
      <c r="D1" s="323"/>
    </row>
    <row r="2" spans="1:58" ht="57" customHeight="1">
      <c r="A2" s="336"/>
      <c r="B2" s="648"/>
      <c r="C2" s="328" t="s">
        <v>0</v>
      </c>
      <c r="D2" s="32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row>
    <row r="3" spans="1:58" ht="39.6" customHeight="1">
      <c r="A3" s="11"/>
      <c r="B3" s="649"/>
      <c r="C3" s="326" t="s">
        <v>1</v>
      </c>
      <c r="D3" s="32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row>
    <row r="4" spans="1:58" ht="4.5" customHeight="1">
      <c r="A4" s="325"/>
      <c r="B4" s="325"/>
      <c r="C4" s="325"/>
      <c r="D4" s="32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row>
    <row r="5" spans="1:58" ht="27.6" customHeight="1">
      <c r="A5" s="332"/>
      <c r="B5" s="650" t="s">
        <v>2</v>
      </c>
      <c r="C5" s="651"/>
      <c r="D5" s="10"/>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row>
    <row r="6" spans="1:58" ht="18" customHeight="1">
      <c r="A6" s="15"/>
      <c r="B6" s="652" t="s">
        <v>3</v>
      </c>
      <c r="C6" s="65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row>
    <row r="7" spans="1:58" ht="72" customHeight="1">
      <c r="A7" s="11"/>
      <c r="B7" s="653" t="s">
        <v>4</v>
      </c>
      <c r="C7" s="65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row>
    <row r="8" spans="1:58" ht="5.0999999999999996" customHeight="1">
      <c r="A8" s="327"/>
      <c r="B8" s="475"/>
      <c r="C8" s="475"/>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row>
    <row r="9" spans="1:58" ht="27.6" customHeight="1">
      <c r="A9" s="332"/>
      <c r="B9" s="655" t="s">
        <v>5</v>
      </c>
      <c r="C9" s="656"/>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row>
    <row r="10" spans="1:58" ht="43.15">
      <c r="A10" s="15"/>
      <c r="B10" s="476" t="s">
        <v>6</v>
      </c>
      <c r="C10" s="477" t="s">
        <v>7</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row>
    <row r="11" spans="1:58" ht="22.35" customHeight="1">
      <c r="A11" s="15"/>
      <c r="B11" s="478"/>
      <c r="C11" s="337" t="s">
        <v>8</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row>
    <row r="12" spans="1:58" ht="44.1" customHeight="1">
      <c r="A12" s="11"/>
      <c r="B12" s="479"/>
      <c r="C12" s="337" t="s">
        <v>9</v>
      </c>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row>
    <row r="13" spans="1:58" ht="31.5" customHeight="1">
      <c r="A13" s="11"/>
      <c r="B13" s="476" t="s">
        <v>10</v>
      </c>
      <c r="C13" s="335" t="s">
        <v>11</v>
      </c>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row>
    <row r="14" spans="1:58" ht="5.45" customHeight="1">
      <c r="A14" s="327"/>
      <c r="B14" s="475"/>
      <c r="C14" s="475"/>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row>
    <row r="15" spans="1:58" ht="21.6" customHeight="1">
      <c r="A15" s="12"/>
      <c r="B15" s="655" t="s">
        <v>12</v>
      </c>
      <c r="C15" s="656"/>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row>
    <row r="16" spans="1:58">
      <c r="A16" s="331"/>
      <c r="B16" s="480" t="s">
        <v>13</v>
      </c>
      <c r="C16" s="481" t="s">
        <v>14</v>
      </c>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row>
    <row r="17" spans="1:58" ht="78" customHeight="1">
      <c r="A17" s="15"/>
      <c r="B17" s="482"/>
      <c r="C17" s="477" t="s">
        <v>15</v>
      </c>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row>
    <row r="18" spans="1:58" ht="54.6" customHeight="1">
      <c r="A18" s="11"/>
      <c r="B18" s="26"/>
      <c r="C18" s="337" t="s">
        <v>16</v>
      </c>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row>
    <row r="19" spans="1:58" ht="38.450000000000003" customHeight="1">
      <c r="A19" s="11"/>
      <c r="B19" s="25"/>
      <c r="C19" s="335" t="s">
        <v>17</v>
      </c>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row>
    <row r="20" spans="1:58" ht="6" customHeight="1">
      <c r="A20" s="325"/>
      <c r="B20" s="1030"/>
      <c r="C20" s="103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row>
    <row r="21" spans="1:58">
      <c r="A21" s="330"/>
      <c r="B21" s="1032"/>
      <c r="C21" s="1033"/>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row>
    <row r="22" spans="1:58">
      <c r="A22" s="329"/>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row>
    <row r="23" spans="1:58">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row>
    <row r="24" spans="1:58">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row>
    <row r="25" spans="1:58">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row>
    <row r="26" spans="1:58">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row>
    <row r="27" spans="1:58">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row>
    <row r="28" spans="1:58">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row>
    <row r="29" spans="1:58">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row>
    <row r="30" spans="1:58">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row>
    <row r="31" spans="1:58">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row>
    <row r="32" spans="1:58">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row>
    <row r="33" spans="1:58">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row>
    <row r="34" spans="1:58">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row>
    <row r="35" spans="1:58">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row>
    <row r="36" spans="1:58">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row>
    <row r="37" spans="1:58">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row>
    <row r="38" spans="1:58">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row>
    <row r="39" spans="1:58">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row>
    <row r="40" spans="1:58">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row>
    <row r="41" spans="1:58">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row>
    <row r="42" spans="1:58">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row>
    <row r="43" spans="1:58">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row>
    <row r="44" spans="1:58">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row>
    <row r="45" spans="1:58">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row>
    <row r="46" spans="1:58">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row>
    <row r="47" spans="1:58">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row>
    <row r="48" spans="1:58">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row>
    <row r="49" spans="1:58">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row>
    <row r="50" spans="1:58">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row>
    <row r="51" spans="1:58">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row>
    <row r="52" spans="1:58">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row>
    <row r="53" spans="1:58">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row>
    <row r="54" spans="1:58">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row>
    <row r="55" spans="1:58">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row>
    <row r="56" spans="1:58">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row>
    <row r="57" spans="1:58">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row>
    <row r="58" spans="1:58">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row>
    <row r="59" spans="1:58">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row>
    <row r="60" spans="1:58">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row>
    <row r="61" spans="1:58">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row>
    <row r="62" spans="1:58">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row>
    <row r="63" spans="1:58">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row>
    <row r="64" spans="1:58">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row>
    <row r="65" spans="4:58">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row>
    <row r="66" spans="4:58">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row>
    <row r="67" spans="4:58">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row>
    <row r="68" spans="4:58">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row>
    <row r="69" spans="4:58">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row>
    <row r="70" spans="4:58">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row>
    <row r="71" spans="4:58">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row>
    <row r="72" spans="4:58">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row>
    <row r="73" spans="4:58">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row>
    <row r="74" spans="4:58">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row>
    <row r="75" spans="4:58">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row>
    <row r="76" spans="4:58">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row>
    <row r="77" spans="4:58">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row>
    <row r="78" spans="4:58">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row>
    <row r="79" spans="4:58">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row>
    <row r="80" spans="4:58">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row>
    <row r="81" spans="4:58">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row>
    <row r="82" spans="4:58">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row>
    <row r="83" spans="4:58">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row>
    <row r="84" spans="4:58">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row>
    <row r="85" spans="4:58">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row>
    <row r="86" spans="4:58">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row>
    <row r="87" spans="4:58">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row>
    <row r="88" spans="4:58">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row>
    <row r="89" spans="4:58">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row>
  </sheetData>
  <mergeCells count="8">
    <mergeCell ref="B20:C20"/>
    <mergeCell ref="B21:C21"/>
    <mergeCell ref="B2:B3"/>
    <mergeCell ref="B5:C5"/>
    <mergeCell ref="B6:C6"/>
    <mergeCell ref="B7:C7"/>
    <mergeCell ref="B9:C9"/>
    <mergeCell ref="B15:C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EEEEB-1271-4F73-AAFA-BC063CE339A4}">
  <dimension ref="A1:AM235"/>
  <sheetViews>
    <sheetView zoomScaleNormal="100" workbookViewId="0">
      <selection activeCell="D50" sqref="D50"/>
    </sheetView>
  </sheetViews>
  <sheetFormatPr defaultColWidth="0" defaultRowHeight="14.45" zeroHeight="1"/>
  <cols>
    <col min="1" max="1" width="6.85546875" style="1" customWidth="1"/>
    <col min="2" max="2" width="14.140625" style="6" customWidth="1"/>
    <col min="3" max="3" width="16.42578125" style="2" customWidth="1"/>
    <col min="4" max="4" width="17.85546875" style="5" customWidth="1"/>
    <col min="5" max="5" width="30.140625" style="4" customWidth="1"/>
    <col min="6" max="6" width="49.140625" style="24" customWidth="1"/>
    <col min="7" max="7" width="11.5703125" style="24" customWidth="1"/>
    <col min="8" max="8" width="12.7109375" style="28" bestFit="1" customWidth="1"/>
    <col min="9" max="9" width="13.28515625" style="28" customWidth="1"/>
    <col min="10" max="10" width="9.85546875" style="28" bestFit="1" customWidth="1"/>
    <col min="11" max="11" width="8.85546875" style="28" bestFit="1" customWidth="1"/>
    <col min="12" max="12" width="8.85546875" style="1" bestFit="1" customWidth="1"/>
    <col min="13" max="13" width="9.5703125" style="1" customWidth="1"/>
    <col min="14" max="14" width="9.7109375" style="1" bestFit="1" customWidth="1"/>
    <col min="15" max="15" width="9.28515625" style="1" customWidth="1"/>
    <col min="16" max="16" width="9.7109375" style="1" bestFit="1" customWidth="1"/>
    <col min="17" max="17" width="8.85546875" style="1" bestFit="1" customWidth="1"/>
    <col min="18" max="19" width="10.140625" style="1" bestFit="1" customWidth="1"/>
    <col min="20" max="21" width="8.85546875" style="1" bestFit="1" customWidth="1"/>
    <col min="22" max="22" width="8.7109375" style="1" customWidth="1"/>
    <col min="23" max="26" width="8.85546875" style="1" bestFit="1" customWidth="1"/>
    <col min="27" max="31" width="8.7109375" style="1" customWidth="1"/>
    <col min="32" max="32" width="9.85546875" style="1" bestFit="1" customWidth="1"/>
    <col min="33" max="39" width="8.7109375" style="1" customWidth="1"/>
    <col min="40" max="16384" width="0" style="1" hidden="1"/>
  </cols>
  <sheetData>
    <row r="1" spans="1:39" s="35" customFormat="1" ht="23.45" customHeight="1">
      <c r="A1" s="472"/>
      <c r="B1" s="473"/>
      <c r="C1" s="776" t="s">
        <v>18</v>
      </c>
      <c r="D1" s="776"/>
      <c r="E1" s="776"/>
      <c r="F1" s="776"/>
      <c r="G1" s="773" t="s">
        <v>19</v>
      </c>
      <c r="H1" s="777" t="s">
        <v>20</v>
      </c>
      <c r="I1" s="777"/>
      <c r="J1" s="777"/>
      <c r="K1" s="777"/>
      <c r="L1" s="777"/>
      <c r="M1" s="756" t="s">
        <v>21</v>
      </c>
      <c r="N1" s="757"/>
      <c r="O1" s="757"/>
      <c r="P1" s="757"/>
      <c r="Q1" s="757"/>
      <c r="R1" s="757"/>
      <c r="S1" s="757"/>
      <c r="T1" s="757"/>
      <c r="U1" s="757"/>
      <c r="V1" s="757"/>
      <c r="W1" s="757"/>
      <c r="X1" s="757"/>
      <c r="Y1" s="757"/>
      <c r="Z1" s="757"/>
      <c r="AA1" s="757"/>
      <c r="AB1" s="757"/>
      <c r="AC1" s="757"/>
      <c r="AD1" s="757"/>
      <c r="AE1" s="757"/>
      <c r="AF1" s="758"/>
      <c r="AG1" s="34"/>
      <c r="AH1" s="34"/>
      <c r="AI1" s="34"/>
      <c r="AJ1" s="34"/>
      <c r="AK1" s="34"/>
      <c r="AL1" s="34"/>
      <c r="AM1" s="34"/>
    </row>
    <row r="2" spans="1:39" s="2" customFormat="1" ht="15">
      <c r="A2" s="657" t="s">
        <v>22</v>
      </c>
      <c r="B2" s="778" t="s">
        <v>23</v>
      </c>
      <c r="C2" s="780" t="s">
        <v>24</v>
      </c>
      <c r="D2" s="782" t="s">
        <v>25</v>
      </c>
      <c r="E2" s="782" t="s">
        <v>26</v>
      </c>
      <c r="F2" s="782" t="s">
        <v>27</v>
      </c>
      <c r="G2" s="774"/>
      <c r="H2" s="785" t="s">
        <v>28</v>
      </c>
      <c r="I2" s="785"/>
      <c r="J2" s="786" t="s">
        <v>29</v>
      </c>
      <c r="K2" s="786"/>
      <c r="L2" s="786"/>
      <c r="M2" s="678" t="s">
        <v>30</v>
      </c>
      <c r="N2" s="678"/>
      <c r="O2" s="678"/>
      <c r="P2" s="678"/>
      <c r="Q2" s="678"/>
      <c r="R2" s="678" t="s">
        <v>31</v>
      </c>
      <c r="S2" s="678"/>
      <c r="T2" s="678"/>
      <c r="U2" s="678"/>
      <c r="V2" s="678"/>
      <c r="W2" s="678" t="s">
        <v>32</v>
      </c>
      <c r="X2" s="678"/>
      <c r="Y2" s="678"/>
      <c r="Z2" s="678"/>
      <c r="AA2" s="678"/>
      <c r="AB2" s="755" t="s">
        <v>33</v>
      </c>
      <c r="AC2" s="755"/>
      <c r="AD2" s="755"/>
      <c r="AE2" s="755"/>
      <c r="AF2" s="755"/>
      <c r="AG2" s="10"/>
      <c r="AH2" s="10"/>
      <c r="AI2" s="10"/>
      <c r="AJ2" s="10"/>
      <c r="AK2" s="10"/>
      <c r="AL2" s="10"/>
      <c r="AM2" s="10"/>
    </row>
    <row r="3" spans="1:39" s="2" customFormat="1" ht="45.75">
      <c r="A3" s="658"/>
      <c r="B3" s="779"/>
      <c r="C3" s="781"/>
      <c r="D3" s="783"/>
      <c r="E3" s="783"/>
      <c r="F3" s="784"/>
      <c r="G3" s="774"/>
      <c r="H3" s="356">
        <v>2023</v>
      </c>
      <c r="I3" s="356">
        <v>2024</v>
      </c>
      <c r="J3" s="356">
        <v>2023</v>
      </c>
      <c r="K3" s="356">
        <v>2024</v>
      </c>
      <c r="L3" s="356" t="s">
        <v>34</v>
      </c>
      <c r="M3" s="525" t="s">
        <v>35</v>
      </c>
      <c r="N3" s="525" t="s">
        <v>36</v>
      </c>
      <c r="O3" s="525" t="s">
        <v>37</v>
      </c>
      <c r="P3" s="525" t="s">
        <v>38</v>
      </c>
      <c r="Q3" s="525" t="s">
        <v>39</v>
      </c>
      <c r="R3" s="525" t="s">
        <v>35</v>
      </c>
      <c r="S3" s="525" t="s">
        <v>36</v>
      </c>
      <c r="T3" s="525" t="s">
        <v>37</v>
      </c>
      <c r="U3" s="525" t="s">
        <v>38</v>
      </c>
      <c r="V3" s="525" t="s">
        <v>39</v>
      </c>
      <c r="W3" s="525" t="s">
        <v>35</v>
      </c>
      <c r="X3" s="525" t="s">
        <v>36</v>
      </c>
      <c r="Y3" s="525" t="s">
        <v>37</v>
      </c>
      <c r="Z3" s="525" t="s">
        <v>38</v>
      </c>
      <c r="AA3" s="526" t="s">
        <v>39</v>
      </c>
      <c r="AB3" s="525" t="s">
        <v>35</v>
      </c>
      <c r="AC3" s="525" t="s">
        <v>36</v>
      </c>
      <c r="AD3" s="525" t="s">
        <v>37</v>
      </c>
      <c r="AE3" s="525" t="s">
        <v>38</v>
      </c>
      <c r="AF3" s="527" t="s">
        <v>39</v>
      </c>
      <c r="AG3" s="252"/>
      <c r="AH3" s="252"/>
      <c r="AI3" s="252"/>
      <c r="AJ3" s="252"/>
      <c r="AK3" s="252"/>
      <c r="AL3" s="10"/>
      <c r="AM3" s="10"/>
    </row>
    <row r="4" spans="1:39" ht="29.1" customHeight="1">
      <c r="A4" s="867" t="s">
        <v>40</v>
      </c>
      <c r="B4" s="677" t="s">
        <v>41</v>
      </c>
      <c r="C4" s="679" t="s">
        <v>42</v>
      </c>
      <c r="D4" s="701" t="s">
        <v>43</v>
      </c>
      <c r="E4" s="698" t="s">
        <v>44</v>
      </c>
      <c r="F4" s="24" t="s">
        <v>45</v>
      </c>
      <c r="G4" s="675" t="s">
        <v>46</v>
      </c>
      <c r="H4" s="28">
        <f>M4+R4+W4</f>
        <v>341355</v>
      </c>
      <c r="I4" s="28">
        <f>N4+S4+X4</f>
        <v>339400</v>
      </c>
      <c r="J4" s="28">
        <f>O4+T4+Y4</f>
        <v>301267</v>
      </c>
      <c r="K4" s="28">
        <f>P4+U4+Z4</f>
        <v>293334</v>
      </c>
      <c r="L4" s="165">
        <v>-0.26</v>
      </c>
      <c r="M4" s="28">
        <v>116345</v>
      </c>
      <c r="N4" s="28">
        <v>114987</v>
      </c>
      <c r="O4" s="29">
        <v>116320</v>
      </c>
      <c r="P4" s="28">
        <v>110173</v>
      </c>
      <c r="Q4" s="163">
        <v>5.2999999999999999E-2</v>
      </c>
      <c r="R4" s="29">
        <v>200010</v>
      </c>
      <c r="S4" s="28">
        <v>198001</v>
      </c>
      <c r="T4" s="28">
        <v>161004</v>
      </c>
      <c r="U4" s="28">
        <v>158644</v>
      </c>
      <c r="V4" s="163">
        <v>1.4999999999999999E-2</v>
      </c>
      <c r="W4" s="29">
        <v>25000</v>
      </c>
      <c r="X4" s="28">
        <v>26412</v>
      </c>
      <c r="Y4" s="28">
        <v>23943</v>
      </c>
      <c r="Z4" s="28">
        <v>24517</v>
      </c>
      <c r="AA4" s="210">
        <v>2.4E-2</v>
      </c>
      <c r="AB4" s="291">
        <v>900</v>
      </c>
      <c r="AC4" s="291">
        <v>932</v>
      </c>
      <c r="AD4" s="291">
        <v>900</v>
      </c>
      <c r="AE4" s="291">
        <v>932</v>
      </c>
      <c r="AF4" s="274">
        <v>3.56E-2</v>
      </c>
      <c r="AG4" s="252"/>
      <c r="AH4" s="252"/>
      <c r="AI4" s="252"/>
      <c r="AJ4" s="252"/>
      <c r="AK4" s="252"/>
      <c r="AL4" s="11"/>
      <c r="AM4" s="11"/>
    </row>
    <row r="5" spans="1:39" ht="29.1" customHeight="1">
      <c r="A5" s="868"/>
      <c r="B5" s="677"/>
      <c r="C5" s="680"/>
      <c r="D5" s="687"/>
      <c r="E5" s="699"/>
      <c r="F5" s="24" t="s">
        <v>47</v>
      </c>
      <c r="G5" s="669"/>
      <c r="H5" s="28">
        <f>M5+R5</f>
        <v>46456</v>
      </c>
      <c r="I5" s="28">
        <f>N5+S5</f>
        <v>51592</v>
      </c>
      <c r="J5" s="28">
        <f>O5+T5</f>
        <v>46046</v>
      </c>
      <c r="K5" s="28">
        <f>P5+U5</f>
        <v>49312</v>
      </c>
      <c r="L5" s="163">
        <v>6.9000000000000006E-2</v>
      </c>
      <c r="M5" s="28">
        <v>16456</v>
      </c>
      <c r="N5" s="28">
        <v>18307</v>
      </c>
      <c r="O5" s="28">
        <v>2575</v>
      </c>
      <c r="P5" s="28">
        <v>3305</v>
      </c>
      <c r="Q5" s="163">
        <v>0.23499999999999999</v>
      </c>
      <c r="R5" s="29">
        <v>30000</v>
      </c>
      <c r="S5" s="28">
        <v>33285</v>
      </c>
      <c r="T5" s="28">
        <v>43471</v>
      </c>
      <c r="U5" s="28">
        <v>46007</v>
      </c>
      <c r="V5" s="163">
        <v>5.8000000000000003E-2</v>
      </c>
      <c r="W5" s="30" t="s">
        <v>48</v>
      </c>
      <c r="X5" s="30" t="s">
        <v>48</v>
      </c>
      <c r="Y5" s="30" t="s">
        <v>48</v>
      </c>
      <c r="Z5" s="30" t="s">
        <v>48</v>
      </c>
      <c r="AA5" s="30" t="s">
        <v>48</v>
      </c>
      <c r="AB5" s="30" t="s">
        <v>48</v>
      </c>
      <c r="AC5" s="30" t="s">
        <v>48</v>
      </c>
      <c r="AD5" s="30" t="s">
        <v>48</v>
      </c>
      <c r="AE5" s="30" t="s">
        <v>48</v>
      </c>
      <c r="AF5" s="30" t="s">
        <v>48</v>
      </c>
      <c r="AG5" s="252"/>
      <c r="AH5" s="252"/>
      <c r="AI5" s="252"/>
      <c r="AJ5" s="252"/>
      <c r="AK5" s="252"/>
      <c r="AL5" s="11"/>
      <c r="AM5" s="11"/>
    </row>
    <row r="6" spans="1:39" ht="29.1" customHeight="1">
      <c r="A6" s="868"/>
      <c r="B6" s="677"/>
      <c r="C6" s="680"/>
      <c r="D6" s="687"/>
      <c r="E6" s="699"/>
      <c r="F6" s="24" t="s">
        <v>49</v>
      </c>
      <c r="G6" s="669"/>
      <c r="H6" s="28">
        <f t="shared" ref="H6:I6" si="0">M6+R6+W6</f>
        <v>387811</v>
      </c>
      <c r="I6" s="28">
        <f t="shared" si="0"/>
        <v>390722</v>
      </c>
      <c r="J6" s="31">
        <f>O6+T6+Y6</f>
        <v>143142.47500000001</v>
      </c>
      <c r="K6" s="31">
        <f>P6+U6+Z6</f>
        <v>342646</v>
      </c>
      <c r="L6" s="163">
        <v>-1.4E-2</v>
      </c>
      <c r="M6" s="28">
        <v>132801</v>
      </c>
      <c r="N6" s="28">
        <v>133294</v>
      </c>
      <c r="O6" s="28">
        <v>118995</v>
      </c>
      <c r="P6" s="28">
        <v>113478</v>
      </c>
      <c r="Q6" s="163">
        <v>-4.5999999999999999E-2</v>
      </c>
      <c r="R6" s="29">
        <v>230010</v>
      </c>
      <c r="S6" s="28">
        <v>231286</v>
      </c>
      <c r="T6" s="31">
        <v>204.47499999999999</v>
      </c>
      <c r="U6" s="28">
        <v>204651</v>
      </c>
      <c r="V6" s="163">
        <v>1E-3</v>
      </c>
      <c r="W6" s="29">
        <v>25000</v>
      </c>
      <c r="X6" s="28">
        <v>26142</v>
      </c>
      <c r="Y6" s="28">
        <v>23943</v>
      </c>
      <c r="Z6" s="28">
        <v>24517</v>
      </c>
      <c r="AA6" s="210">
        <v>2.4E-2</v>
      </c>
      <c r="AB6" s="291">
        <v>900</v>
      </c>
      <c r="AC6" s="291">
        <v>932</v>
      </c>
      <c r="AD6" s="291">
        <v>900</v>
      </c>
      <c r="AE6" s="291">
        <v>932</v>
      </c>
      <c r="AF6" s="274">
        <v>3.56E-2</v>
      </c>
      <c r="AG6" s="252"/>
      <c r="AH6" s="252"/>
      <c r="AI6" s="252"/>
      <c r="AJ6" s="252"/>
      <c r="AK6" s="252"/>
      <c r="AL6" s="11"/>
      <c r="AM6" s="11"/>
    </row>
    <row r="7" spans="1:39" ht="29.1" customHeight="1">
      <c r="A7" s="868"/>
      <c r="B7" s="677"/>
      <c r="C7" s="680"/>
      <c r="D7" s="687"/>
      <c r="E7" s="699"/>
      <c r="F7" s="24" t="s">
        <v>50</v>
      </c>
      <c r="G7" s="669"/>
      <c r="H7" s="769" t="s">
        <v>48</v>
      </c>
      <c r="I7" s="769"/>
      <c r="J7" s="769"/>
      <c r="K7" s="769"/>
      <c r="L7" s="769"/>
      <c r="M7" s="769"/>
      <c r="N7" s="769"/>
      <c r="O7" s="769"/>
      <c r="P7" s="769"/>
      <c r="Q7" s="769"/>
      <c r="R7" s="769"/>
      <c r="S7" s="769"/>
      <c r="T7" s="769"/>
      <c r="U7" s="769"/>
      <c r="V7" s="769"/>
      <c r="W7" s="769"/>
      <c r="X7" s="769"/>
      <c r="Y7" s="769"/>
      <c r="Z7" s="769"/>
      <c r="AA7" s="769"/>
      <c r="AB7" s="759" t="s">
        <v>48</v>
      </c>
      <c r="AC7" s="760"/>
      <c r="AD7" s="760"/>
      <c r="AE7" s="760"/>
      <c r="AF7" s="761"/>
      <c r="AG7" s="252"/>
      <c r="AH7" s="252"/>
      <c r="AI7" s="252"/>
      <c r="AJ7" s="252"/>
      <c r="AK7" s="252"/>
      <c r="AL7" s="11"/>
      <c r="AM7" s="11"/>
    </row>
    <row r="8" spans="1:39" ht="29.1" customHeight="1">
      <c r="A8" s="868"/>
      <c r="B8" s="677"/>
      <c r="C8" s="680"/>
      <c r="D8" s="687"/>
      <c r="E8" s="699"/>
      <c r="F8" s="24" t="s">
        <v>51</v>
      </c>
      <c r="G8" s="669"/>
      <c r="H8" s="28">
        <f>M8+R8+W8</f>
        <v>387811</v>
      </c>
      <c r="I8" s="28">
        <f>N8+S8+X8</f>
        <v>390722</v>
      </c>
      <c r="J8" s="28">
        <f>O8+T8+Y8</f>
        <v>143142.47500000001</v>
      </c>
      <c r="K8" s="28">
        <f>P8+U8+Z8</f>
        <v>342646</v>
      </c>
      <c r="L8" s="163">
        <v>-1.4E-2</v>
      </c>
      <c r="M8" s="28">
        <v>132801</v>
      </c>
      <c r="N8" s="28">
        <v>133294</v>
      </c>
      <c r="O8" s="28">
        <v>118995</v>
      </c>
      <c r="P8" s="28">
        <v>113478</v>
      </c>
      <c r="Q8" s="163">
        <v>-4.5999999999999999E-2</v>
      </c>
      <c r="R8" s="29">
        <v>230010</v>
      </c>
      <c r="S8" s="28">
        <v>231286</v>
      </c>
      <c r="T8" s="31">
        <v>204.47499999999999</v>
      </c>
      <c r="U8" s="28">
        <v>204651</v>
      </c>
      <c r="V8" s="163">
        <v>1E-3</v>
      </c>
      <c r="W8" s="29">
        <v>25000</v>
      </c>
      <c r="X8" s="28">
        <v>26142</v>
      </c>
      <c r="Y8" s="28">
        <v>23943</v>
      </c>
      <c r="Z8" s="28">
        <v>24517</v>
      </c>
      <c r="AA8" s="210">
        <v>2.4E-2</v>
      </c>
      <c r="AB8" s="291">
        <v>900</v>
      </c>
      <c r="AC8" s="291">
        <v>932</v>
      </c>
      <c r="AD8" s="291">
        <v>900</v>
      </c>
      <c r="AE8" s="291">
        <v>932</v>
      </c>
      <c r="AF8" s="350">
        <v>3.56E-2</v>
      </c>
      <c r="AG8" s="252"/>
      <c r="AH8" s="252"/>
      <c r="AI8" s="252"/>
      <c r="AJ8" s="252"/>
      <c r="AK8" s="252"/>
      <c r="AL8" s="11"/>
      <c r="AM8" s="11"/>
    </row>
    <row r="9" spans="1:39" ht="29.1" customHeight="1">
      <c r="A9" s="868"/>
      <c r="B9" s="677"/>
      <c r="C9" s="680"/>
      <c r="D9" s="687"/>
      <c r="E9" s="699"/>
      <c r="F9" s="253" t="s">
        <v>52</v>
      </c>
      <c r="G9" s="669"/>
      <c r="H9" s="87">
        <f>H10/H6</f>
        <v>0.59309818442488738</v>
      </c>
      <c r="I9" s="87">
        <f>I10/I6</f>
        <v>0.59194516817583853</v>
      </c>
      <c r="J9" s="73"/>
      <c r="K9" s="71"/>
      <c r="L9" s="125"/>
      <c r="M9" s="129">
        <v>0</v>
      </c>
      <c r="N9" s="128">
        <v>0</v>
      </c>
      <c r="O9" s="73"/>
      <c r="P9" s="71"/>
      <c r="Q9" s="125"/>
      <c r="R9" s="129">
        <v>1</v>
      </c>
      <c r="S9" s="128">
        <v>1</v>
      </c>
      <c r="T9" s="73"/>
      <c r="U9" s="71"/>
      <c r="V9" s="125"/>
      <c r="W9" s="129">
        <v>0</v>
      </c>
      <c r="X9" s="128">
        <v>0</v>
      </c>
      <c r="Y9" s="73"/>
      <c r="Z9" s="71"/>
      <c r="AA9" s="125"/>
      <c r="AB9" s="275">
        <v>0</v>
      </c>
      <c r="AC9" s="276">
        <v>0</v>
      </c>
      <c r="AD9" s="73"/>
      <c r="AE9" s="71"/>
      <c r="AF9" s="125"/>
      <c r="AG9" s="252"/>
      <c r="AH9" s="252"/>
      <c r="AI9" s="252"/>
      <c r="AJ9" s="252"/>
      <c r="AK9" s="252"/>
      <c r="AL9" s="11"/>
      <c r="AM9" s="11"/>
    </row>
    <row r="10" spans="1:39" ht="29.1" customHeight="1" thickBot="1">
      <c r="A10" s="868"/>
      <c r="B10" s="677"/>
      <c r="C10" s="680"/>
      <c r="D10" s="688"/>
      <c r="E10" s="700"/>
      <c r="F10" s="253" t="s">
        <v>53</v>
      </c>
      <c r="G10" s="812"/>
      <c r="H10" s="445">
        <f>R10</f>
        <v>230010</v>
      </c>
      <c r="I10" s="445">
        <f>S10</f>
        <v>231286</v>
      </c>
      <c r="J10" s="59"/>
      <c r="K10" s="59"/>
      <c r="L10" s="67"/>
      <c r="M10" s="344">
        <v>0</v>
      </c>
      <c r="N10" s="264">
        <v>0</v>
      </c>
      <c r="O10" s="61"/>
      <c r="P10" s="59"/>
      <c r="Q10" s="67"/>
      <c r="R10" s="344">
        <f>R15+R16</f>
        <v>230010</v>
      </c>
      <c r="S10" s="344">
        <f>S15+S16</f>
        <v>231286</v>
      </c>
      <c r="T10" s="61"/>
      <c r="U10" s="59"/>
      <c r="V10" s="67"/>
      <c r="W10" s="344">
        <v>0</v>
      </c>
      <c r="X10" s="264">
        <v>0</v>
      </c>
      <c r="Y10" s="61"/>
      <c r="Z10" s="59"/>
      <c r="AA10" s="67"/>
      <c r="AB10" s="310">
        <v>0</v>
      </c>
      <c r="AC10" s="310">
        <v>0</v>
      </c>
      <c r="AD10" s="61"/>
      <c r="AE10" s="59"/>
      <c r="AF10" s="67"/>
      <c r="AG10" s="273"/>
      <c r="AH10" s="252"/>
      <c r="AI10" s="252"/>
      <c r="AJ10" s="252"/>
      <c r="AK10" s="252"/>
      <c r="AL10" s="11"/>
      <c r="AM10" s="11"/>
    </row>
    <row r="11" spans="1:39" ht="23.1" customHeight="1" thickBot="1">
      <c r="A11" s="868"/>
      <c r="B11" s="677"/>
      <c r="C11" s="680"/>
      <c r="D11" s="687" t="s">
        <v>54</v>
      </c>
      <c r="E11" s="690" t="s">
        <v>55</v>
      </c>
      <c r="F11" s="84" t="s">
        <v>56</v>
      </c>
      <c r="G11" s="812"/>
      <c r="H11" s="241">
        <f>H15/H6</f>
        <v>0.29654909221244369</v>
      </c>
      <c r="I11" s="446">
        <f>I15/I6</f>
        <v>0.29597258408791927</v>
      </c>
      <c r="J11" s="140"/>
      <c r="K11" s="140"/>
      <c r="L11" s="143"/>
      <c r="M11" s="133">
        <v>0</v>
      </c>
      <c r="N11" s="131">
        <v>0</v>
      </c>
      <c r="O11" s="142"/>
      <c r="P11" s="140"/>
      <c r="Q11" s="143"/>
      <c r="R11" s="133">
        <v>0.5</v>
      </c>
      <c r="S11" s="131">
        <v>0.5</v>
      </c>
      <c r="T11" s="142"/>
      <c r="U11" s="140"/>
      <c r="V11" s="143"/>
      <c r="W11" s="133">
        <v>0</v>
      </c>
      <c r="X11" s="131">
        <v>0</v>
      </c>
      <c r="Y11" s="142"/>
      <c r="Z11" s="140"/>
      <c r="AA11" s="143"/>
      <c r="AB11" s="277">
        <v>0</v>
      </c>
      <c r="AC11" s="278">
        <v>0</v>
      </c>
      <c r="AD11" s="142"/>
      <c r="AE11" s="140"/>
      <c r="AF11" s="143"/>
      <c r="AG11" s="273"/>
      <c r="AH11" s="252"/>
      <c r="AI11" s="252"/>
      <c r="AJ11" s="252"/>
      <c r="AK11" s="252"/>
      <c r="AL11" s="11"/>
      <c r="AM11" s="11"/>
    </row>
    <row r="12" spans="1:39" ht="23.1" customHeight="1" thickBot="1">
      <c r="A12" s="868"/>
      <c r="B12" s="677"/>
      <c r="C12" s="680"/>
      <c r="D12" s="687"/>
      <c r="E12" s="690"/>
      <c r="F12" s="85" t="s">
        <v>57</v>
      </c>
      <c r="G12" s="812"/>
      <c r="H12" s="242">
        <f>H16/H6</f>
        <v>0.29654909221244369</v>
      </c>
      <c r="I12" s="442">
        <f>I16/I6</f>
        <v>0.29597258408791927</v>
      </c>
      <c r="J12" s="59"/>
      <c r="K12" s="59"/>
      <c r="L12" s="67"/>
      <c r="M12" s="83">
        <v>0</v>
      </c>
      <c r="N12" s="127">
        <v>0</v>
      </c>
      <c r="O12" s="61"/>
      <c r="P12" s="59"/>
      <c r="Q12" s="67"/>
      <c r="R12" s="83">
        <v>0.5</v>
      </c>
      <c r="S12" s="127">
        <v>0.5</v>
      </c>
      <c r="T12" s="61"/>
      <c r="U12" s="59"/>
      <c r="V12" s="67"/>
      <c r="W12" s="83">
        <v>0</v>
      </c>
      <c r="X12" s="127">
        <v>0</v>
      </c>
      <c r="Y12" s="61"/>
      <c r="Z12" s="59"/>
      <c r="AA12" s="67"/>
      <c r="AB12" s="279">
        <v>0</v>
      </c>
      <c r="AC12" s="280">
        <v>0</v>
      </c>
      <c r="AD12" s="61"/>
      <c r="AE12" s="59"/>
      <c r="AF12" s="67"/>
      <c r="AG12" s="273"/>
      <c r="AH12" s="252"/>
      <c r="AI12" s="252"/>
      <c r="AJ12" s="252"/>
      <c r="AK12" s="252"/>
      <c r="AL12" s="11"/>
      <c r="AM12" s="11"/>
    </row>
    <row r="13" spans="1:39" ht="23.1" customHeight="1" thickBot="1">
      <c r="A13" s="868"/>
      <c r="B13" s="677"/>
      <c r="C13" s="680"/>
      <c r="D13" s="687"/>
      <c r="E13" s="690"/>
      <c r="F13" s="244" t="s">
        <v>58</v>
      </c>
      <c r="G13" s="812"/>
      <c r="H13" s="447">
        <f>H17/H6</f>
        <v>2.3207180817460052E-3</v>
      </c>
      <c r="I13" s="443">
        <f>I17/I6</f>
        <v>2.3853276754316369E-3</v>
      </c>
      <c r="J13" s="59"/>
      <c r="K13" s="59"/>
      <c r="L13" s="67"/>
      <c r="M13" s="129">
        <v>0</v>
      </c>
      <c r="N13" s="128">
        <v>0</v>
      </c>
      <c r="O13" s="61"/>
      <c r="P13" s="59"/>
      <c r="Q13" s="67"/>
      <c r="R13" s="129">
        <v>0</v>
      </c>
      <c r="S13" s="128">
        <v>0</v>
      </c>
      <c r="T13" s="61"/>
      <c r="U13" s="59"/>
      <c r="V13" s="67"/>
      <c r="W13" s="129">
        <v>0</v>
      </c>
      <c r="X13" s="128">
        <v>0</v>
      </c>
      <c r="Y13" s="61"/>
      <c r="Z13" s="59"/>
      <c r="AA13" s="67"/>
      <c r="AB13" s="275">
        <v>1</v>
      </c>
      <c r="AC13" s="276">
        <v>1</v>
      </c>
      <c r="AD13" s="61"/>
      <c r="AE13" s="59"/>
      <c r="AF13" s="67"/>
      <c r="AG13" s="273"/>
      <c r="AH13" s="252"/>
      <c r="AI13" s="252"/>
      <c r="AJ13" s="252"/>
      <c r="AK13" s="252"/>
      <c r="AL13" s="11"/>
      <c r="AM13" s="11"/>
    </row>
    <row r="14" spans="1:39" ht="23.1" customHeight="1" thickBot="1">
      <c r="A14" s="868"/>
      <c r="B14" s="677"/>
      <c r="C14" s="680"/>
      <c r="D14" s="688"/>
      <c r="E14" s="690"/>
      <c r="F14" s="244" t="s">
        <v>59</v>
      </c>
      <c r="G14" s="812"/>
      <c r="H14" s="243">
        <f>H18/H6</f>
        <v>0.40690181557511262</v>
      </c>
      <c r="I14" s="444">
        <f>I18/I6</f>
        <v>0.40805483182416141</v>
      </c>
      <c r="J14" s="141"/>
      <c r="K14" s="141"/>
      <c r="L14" s="145"/>
      <c r="M14" s="134">
        <v>1</v>
      </c>
      <c r="N14" s="132">
        <v>1</v>
      </c>
      <c r="O14" s="144"/>
      <c r="P14" s="141"/>
      <c r="Q14" s="145"/>
      <c r="R14" s="134">
        <v>0</v>
      </c>
      <c r="S14" s="132">
        <v>0</v>
      </c>
      <c r="T14" s="144"/>
      <c r="U14" s="141"/>
      <c r="V14" s="145"/>
      <c r="W14" s="134">
        <v>1</v>
      </c>
      <c r="X14" s="132">
        <v>1</v>
      </c>
      <c r="Y14" s="144"/>
      <c r="Z14" s="141"/>
      <c r="AA14" s="145"/>
      <c r="AB14" s="281">
        <v>0</v>
      </c>
      <c r="AC14" s="282">
        <v>0</v>
      </c>
      <c r="AD14" s="144"/>
      <c r="AE14" s="141"/>
      <c r="AF14" s="67"/>
      <c r="AG14" s="273"/>
      <c r="AH14" s="252"/>
      <c r="AI14" s="252"/>
      <c r="AJ14" s="252"/>
      <c r="AK14" s="252"/>
      <c r="AL14" s="11"/>
      <c r="AM14" s="11"/>
    </row>
    <row r="15" spans="1:39" ht="23.1" customHeight="1">
      <c r="A15" s="868"/>
      <c r="B15" s="677"/>
      <c r="C15" s="680"/>
      <c r="D15" s="687" t="s">
        <v>43</v>
      </c>
      <c r="E15" s="690" t="s">
        <v>60</v>
      </c>
      <c r="F15" s="84" t="s">
        <v>56</v>
      </c>
      <c r="G15" s="812"/>
      <c r="H15" s="451">
        <f>R15</f>
        <v>115005</v>
      </c>
      <c r="I15" s="404">
        <f>S15</f>
        <v>115643</v>
      </c>
      <c r="J15" s="140"/>
      <c r="K15" s="140"/>
      <c r="L15" s="140"/>
      <c r="M15" s="452">
        <v>0</v>
      </c>
      <c r="N15" s="452">
        <v>0</v>
      </c>
      <c r="O15" s="140"/>
      <c r="P15" s="140"/>
      <c r="Q15" s="140"/>
      <c r="R15" s="452">
        <f>R6/2</f>
        <v>115005</v>
      </c>
      <c r="S15" s="453">
        <f>S6/2</f>
        <v>115643</v>
      </c>
      <c r="T15" s="140"/>
      <c r="U15" s="140"/>
      <c r="V15" s="140"/>
      <c r="W15" s="452">
        <v>0</v>
      </c>
      <c r="X15" s="452">
        <v>0</v>
      </c>
      <c r="Y15" s="140"/>
      <c r="Z15" s="140"/>
      <c r="AA15" s="140"/>
      <c r="AB15" s="292">
        <v>0</v>
      </c>
      <c r="AC15" s="292">
        <v>0</v>
      </c>
      <c r="AD15" s="140"/>
      <c r="AE15" s="140"/>
      <c r="AF15" s="143"/>
      <c r="AG15" s="273"/>
      <c r="AH15" s="252"/>
      <c r="AI15" s="252"/>
      <c r="AJ15" s="252"/>
      <c r="AK15" s="252"/>
      <c r="AL15" s="11"/>
      <c r="AM15" s="11"/>
    </row>
    <row r="16" spans="1:39" ht="23.1" customHeight="1">
      <c r="A16" s="868"/>
      <c r="B16" s="677"/>
      <c r="C16" s="680"/>
      <c r="D16" s="687"/>
      <c r="E16" s="691"/>
      <c r="F16" s="85" t="s">
        <v>57</v>
      </c>
      <c r="G16" s="812"/>
      <c r="H16" s="454">
        <f>R16</f>
        <v>115005</v>
      </c>
      <c r="I16" s="405">
        <f>S16</f>
        <v>115643</v>
      </c>
      <c r="J16" s="59"/>
      <c r="K16" s="59"/>
      <c r="L16" s="59"/>
      <c r="M16" s="57">
        <v>0</v>
      </c>
      <c r="N16" s="57">
        <v>0</v>
      </c>
      <c r="O16" s="59"/>
      <c r="P16" s="59"/>
      <c r="Q16" s="59"/>
      <c r="R16" s="57">
        <f>R6/2</f>
        <v>115005</v>
      </c>
      <c r="S16" s="258">
        <f>S6/2</f>
        <v>115643</v>
      </c>
      <c r="T16" s="59"/>
      <c r="U16" s="59"/>
      <c r="V16" s="59"/>
      <c r="W16" s="57">
        <v>0</v>
      </c>
      <c r="X16" s="57">
        <v>0</v>
      </c>
      <c r="Y16" s="59"/>
      <c r="Z16" s="59"/>
      <c r="AA16" s="59"/>
      <c r="AB16" s="283">
        <v>0</v>
      </c>
      <c r="AC16" s="283">
        <v>0</v>
      </c>
      <c r="AD16" s="59"/>
      <c r="AE16" s="59"/>
      <c r="AF16" s="67"/>
      <c r="AG16" s="273"/>
      <c r="AH16" s="252"/>
      <c r="AI16" s="252"/>
      <c r="AJ16" s="252"/>
      <c r="AK16" s="252"/>
      <c r="AL16" s="11"/>
      <c r="AM16" s="11"/>
    </row>
    <row r="17" spans="1:39" ht="23.1" customHeight="1">
      <c r="A17" s="868"/>
      <c r="B17" s="677"/>
      <c r="C17" s="680"/>
      <c r="D17" s="687"/>
      <c r="E17" s="691"/>
      <c r="F17" s="244" t="s">
        <v>58</v>
      </c>
      <c r="G17" s="812"/>
      <c r="H17" s="454">
        <f>AB17</f>
        <v>900</v>
      </c>
      <c r="I17" s="405">
        <f>AC17</f>
        <v>932</v>
      </c>
      <c r="J17" s="59"/>
      <c r="K17" s="59"/>
      <c r="L17" s="59"/>
      <c r="M17" s="57">
        <v>0</v>
      </c>
      <c r="N17" s="57">
        <v>0</v>
      </c>
      <c r="O17" s="59"/>
      <c r="P17" s="59"/>
      <c r="Q17" s="59"/>
      <c r="R17" s="57">
        <v>0</v>
      </c>
      <c r="S17" s="403">
        <v>0</v>
      </c>
      <c r="T17" s="59"/>
      <c r="U17" s="59"/>
      <c r="V17" s="59"/>
      <c r="W17" s="57">
        <v>0</v>
      </c>
      <c r="X17" s="57">
        <v>0</v>
      </c>
      <c r="Y17" s="59"/>
      <c r="Z17" s="59"/>
      <c r="AA17" s="59"/>
      <c r="AB17" s="283">
        <f>AB6</f>
        <v>900</v>
      </c>
      <c r="AC17" s="283">
        <f>AC6</f>
        <v>932</v>
      </c>
      <c r="AD17" s="59"/>
      <c r="AE17" s="59"/>
      <c r="AF17" s="67"/>
      <c r="AG17" s="273"/>
      <c r="AH17" s="252"/>
      <c r="AI17" s="252"/>
      <c r="AJ17" s="252"/>
      <c r="AK17" s="252"/>
      <c r="AL17" s="11"/>
      <c r="AM17" s="11"/>
    </row>
    <row r="18" spans="1:39" ht="23.1" customHeight="1" thickBot="1">
      <c r="A18" s="868"/>
      <c r="B18" s="677"/>
      <c r="C18" s="682"/>
      <c r="D18" s="693"/>
      <c r="E18" s="692"/>
      <c r="F18" s="86" t="s">
        <v>59</v>
      </c>
      <c r="G18" s="812"/>
      <c r="H18" s="398">
        <f>M18+W18</f>
        <v>157801</v>
      </c>
      <c r="I18" s="455">
        <f>N18+X18</f>
        <v>159436</v>
      </c>
      <c r="J18" s="141"/>
      <c r="K18" s="141"/>
      <c r="L18" s="141"/>
      <c r="M18" s="456">
        <f>M6</f>
        <v>132801</v>
      </c>
      <c r="N18" s="456">
        <f>N6</f>
        <v>133294</v>
      </c>
      <c r="O18" s="141"/>
      <c r="P18" s="141"/>
      <c r="Q18" s="141"/>
      <c r="R18" s="456">
        <v>0</v>
      </c>
      <c r="S18" s="457">
        <v>0</v>
      </c>
      <c r="T18" s="141"/>
      <c r="U18" s="141"/>
      <c r="V18" s="141"/>
      <c r="W18" s="456">
        <f>W6</f>
        <v>25000</v>
      </c>
      <c r="X18" s="456">
        <f>X6</f>
        <v>26142</v>
      </c>
      <c r="Y18" s="141"/>
      <c r="Z18" s="141"/>
      <c r="AA18" s="141"/>
      <c r="AB18" s="293">
        <v>0</v>
      </c>
      <c r="AC18" s="293">
        <v>0</v>
      </c>
      <c r="AD18" s="141"/>
      <c r="AE18" s="141"/>
      <c r="AF18" s="145"/>
      <c r="AG18" s="273"/>
      <c r="AH18" s="252"/>
      <c r="AI18" s="252"/>
      <c r="AJ18" s="252"/>
      <c r="AK18" s="252"/>
      <c r="AL18" s="11"/>
      <c r="AM18" s="11"/>
    </row>
    <row r="19" spans="1:39" ht="23.1" customHeight="1">
      <c r="A19" s="868"/>
      <c r="B19" s="677"/>
      <c r="C19" s="702" t="s">
        <v>61</v>
      </c>
      <c r="D19" s="702"/>
      <c r="E19" s="703"/>
      <c r="F19" s="730" t="s">
        <v>62</v>
      </c>
      <c r="G19" s="669"/>
      <c r="H19" s="49" t="s">
        <v>63</v>
      </c>
      <c r="I19" s="49" t="s">
        <v>64</v>
      </c>
      <c r="J19" s="667" t="s">
        <v>65</v>
      </c>
      <c r="K19" s="667"/>
      <c r="L19" s="667"/>
      <c r="M19" s="49" t="s">
        <v>66</v>
      </c>
      <c r="N19" s="49" t="s">
        <v>66</v>
      </c>
      <c r="O19" s="667" t="s">
        <v>67</v>
      </c>
      <c r="P19" s="667"/>
      <c r="Q19" s="667"/>
      <c r="R19" s="49" t="s">
        <v>68</v>
      </c>
      <c r="S19" s="49" t="s">
        <v>69</v>
      </c>
      <c r="T19" s="667" t="s">
        <v>70</v>
      </c>
      <c r="U19" s="667"/>
      <c r="V19" s="667"/>
      <c r="W19" s="49" t="s">
        <v>71</v>
      </c>
      <c r="X19" s="49" t="s">
        <v>72</v>
      </c>
      <c r="Y19" s="858" t="s">
        <v>73</v>
      </c>
      <c r="Z19" s="858"/>
      <c r="AA19" s="858"/>
      <c r="AB19" s="384" t="s">
        <v>74</v>
      </c>
      <c r="AC19" s="353" t="s">
        <v>74</v>
      </c>
      <c r="AD19" s="712" t="s">
        <v>74</v>
      </c>
      <c r="AE19" s="713"/>
      <c r="AF19" s="714"/>
      <c r="AG19" s="273"/>
      <c r="AH19" s="252"/>
      <c r="AI19" s="252"/>
      <c r="AJ19" s="252"/>
      <c r="AK19" s="252"/>
      <c r="AL19" s="11"/>
      <c r="AM19" s="11"/>
    </row>
    <row r="20" spans="1:39" ht="23.1" customHeight="1">
      <c r="A20" s="868"/>
      <c r="B20" s="677"/>
      <c r="C20" s="702" t="s">
        <v>75</v>
      </c>
      <c r="D20" s="702"/>
      <c r="E20" s="704"/>
      <c r="F20" s="730"/>
      <c r="G20" s="669"/>
      <c r="H20" s="28">
        <v>100000</v>
      </c>
      <c r="I20" s="37">
        <v>136000</v>
      </c>
      <c r="J20" s="883" t="s">
        <v>76</v>
      </c>
      <c r="K20" s="883"/>
      <c r="L20" s="883"/>
      <c r="M20" s="39">
        <v>21250</v>
      </c>
      <c r="N20" s="225">
        <v>21250</v>
      </c>
      <c r="O20" s="902" t="s">
        <v>77</v>
      </c>
      <c r="P20" s="902"/>
      <c r="Q20" s="902"/>
      <c r="R20" s="39">
        <v>37500</v>
      </c>
      <c r="S20" s="37">
        <v>53767</v>
      </c>
      <c r="T20" s="903" t="s">
        <v>78</v>
      </c>
      <c r="U20" s="903"/>
      <c r="V20" s="903"/>
      <c r="W20" s="266">
        <v>41250</v>
      </c>
      <c r="X20" s="225">
        <v>60982</v>
      </c>
      <c r="Y20" s="899" t="s">
        <v>79</v>
      </c>
      <c r="Z20" s="899"/>
      <c r="AA20" s="899"/>
      <c r="AB20" s="296">
        <v>3150</v>
      </c>
      <c r="AC20" s="347">
        <v>3150</v>
      </c>
      <c r="AD20" s="715" t="s">
        <v>80</v>
      </c>
      <c r="AE20" s="716"/>
      <c r="AF20" s="717"/>
      <c r="AG20" s="273"/>
      <c r="AH20" s="252"/>
      <c r="AI20" s="252"/>
      <c r="AJ20" s="252"/>
      <c r="AK20" s="252"/>
      <c r="AL20" s="11"/>
      <c r="AM20" s="11"/>
    </row>
    <row r="21" spans="1:39" ht="23.1" customHeight="1">
      <c r="A21" s="868"/>
      <c r="B21" s="677"/>
      <c r="C21" s="705" t="s">
        <v>54</v>
      </c>
      <c r="D21" s="705"/>
      <c r="E21" s="705"/>
      <c r="F21" s="48" t="s">
        <v>81</v>
      </c>
      <c r="G21" s="669"/>
      <c r="H21" s="32">
        <v>0.6</v>
      </c>
      <c r="I21" s="127">
        <v>0.66</v>
      </c>
      <c r="J21" s="32">
        <v>0.6</v>
      </c>
      <c r="K21" s="127">
        <v>0.66</v>
      </c>
      <c r="L21" s="542"/>
      <c r="M21" s="83">
        <v>0.73</v>
      </c>
      <c r="N21" s="127">
        <v>0.88</v>
      </c>
      <c r="O21" s="83">
        <v>0.73</v>
      </c>
      <c r="P21" s="127">
        <v>0.88</v>
      </c>
      <c r="Q21" s="542"/>
      <c r="R21" s="83">
        <v>1</v>
      </c>
      <c r="S21" s="127">
        <v>1</v>
      </c>
      <c r="T21" s="83">
        <v>1</v>
      </c>
      <c r="U21" s="127">
        <v>1</v>
      </c>
      <c r="V21" s="542"/>
      <c r="W21" s="129">
        <v>0</v>
      </c>
      <c r="X21" s="128">
        <v>0</v>
      </c>
      <c r="Y21" s="61"/>
      <c r="Z21" s="59"/>
      <c r="AA21" s="67"/>
      <c r="AB21" s="284">
        <v>0</v>
      </c>
      <c r="AC21" s="284">
        <v>0</v>
      </c>
      <c r="AD21" s="75"/>
      <c r="AE21" s="75"/>
      <c r="AF21" s="126"/>
      <c r="AG21" s="252"/>
      <c r="AH21" s="252"/>
      <c r="AI21" s="252"/>
      <c r="AJ21" s="252"/>
      <c r="AK21" s="252"/>
      <c r="AL21" s="11"/>
      <c r="AM21" s="11"/>
    </row>
    <row r="22" spans="1:39" ht="18" customHeight="1">
      <c r="A22" s="868"/>
      <c r="B22" s="677"/>
      <c r="C22" s="745" t="s">
        <v>82</v>
      </c>
      <c r="D22" s="752" t="s">
        <v>43</v>
      </c>
      <c r="E22" s="679" t="s">
        <v>83</v>
      </c>
      <c r="F22" s="24" t="s">
        <v>45</v>
      </c>
      <c r="G22" s="675" t="s">
        <v>46</v>
      </c>
      <c r="H22" s="29">
        <f t="shared" ref="H22:H23" si="1">M22+R22</f>
        <v>38224</v>
      </c>
      <c r="I22" s="47">
        <f t="shared" ref="I22:I25" si="2">N22+S22</f>
        <v>41417</v>
      </c>
      <c r="J22" s="52">
        <f t="shared" ref="J22:J25" si="3">O22+T22</f>
        <v>36497</v>
      </c>
      <c r="K22" s="52">
        <f t="shared" ref="K22:K25" si="4">P22+U22</f>
        <v>39065</v>
      </c>
      <c r="L22" s="208">
        <v>7.0000000000000007E-2</v>
      </c>
      <c r="M22" s="28">
        <v>5000</v>
      </c>
      <c r="N22" s="28">
        <v>4896</v>
      </c>
      <c r="O22" s="49">
        <v>4729</v>
      </c>
      <c r="P22" s="49">
        <v>4641</v>
      </c>
      <c r="Q22" s="208">
        <v>-1.9E-2</v>
      </c>
      <c r="R22" s="28">
        <v>33224</v>
      </c>
      <c r="S22" s="28">
        <v>36521</v>
      </c>
      <c r="T22" s="49">
        <v>31768</v>
      </c>
      <c r="U22" s="49">
        <v>34424</v>
      </c>
      <c r="V22" s="439">
        <v>8.4000000000000005E-2</v>
      </c>
      <c r="W22" s="694" t="s">
        <v>48</v>
      </c>
      <c r="X22" s="694"/>
      <c r="Y22" s="694"/>
      <c r="Z22" s="694"/>
      <c r="AA22" s="694"/>
      <c r="AB22" s="762" t="s">
        <v>48</v>
      </c>
      <c r="AC22" s="762"/>
      <c r="AD22" s="762"/>
      <c r="AE22" s="762"/>
      <c r="AF22" s="763"/>
      <c r="AG22" s="252"/>
      <c r="AH22" s="252"/>
      <c r="AI22" s="252"/>
      <c r="AJ22" s="252"/>
      <c r="AK22" s="252"/>
      <c r="AL22" s="11"/>
      <c r="AM22" s="11"/>
    </row>
    <row r="23" spans="1:39" ht="18" customHeight="1">
      <c r="A23" s="868"/>
      <c r="B23" s="677"/>
      <c r="C23" s="746"/>
      <c r="D23" s="752"/>
      <c r="E23" s="679"/>
      <c r="F23" s="24" t="s">
        <v>47</v>
      </c>
      <c r="G23" s="669"/>
      <c r="H23" s="29">
        <f t="shared" si="1"/>
        <v>14850</v>
      </c>
      <c r="I23" s="47">
        <f t="shared" si="2"/>
        <v>16546</v>
      </c>
      <c r="J23" s="47">
        <f t="shared" si="3"/>
        <v>13031</v>
      </c>
      <c r="K23" s="47">
        <f t="shared" si="4"/>
        <v>15553</v>
      </c>
      <c r="L23" s="163">
        <v>0.193</v>
      </c>
      <c r="M23" s="29">
        <v>1450</v>
      </c>
      <c r="N23" s="28">
        <v>1673</v>
      </c>
      <c r="O23" s="28">
        <v>1277</v>
      </c>
      <c r="P23" s="28">
        <v>1439</v>
      </c>
      <c r="Q23" s="163">
        <v>0.127</v>
      </c>
      <c r="R23" s="28">
        <v>13400</v>
      </c>
      <c r="S23" s="28">
        <v>14873</v>
      </c>
      <c r="T23" s="28">
        <v>11754</v>
      </c>
      <c r="U23" s="28">
        <v>14114</v>
      </c>
      <c r="V23" s="407">
        <v>0.20100000000000001</v>
      </c>
      <c r="W23" s="694"/>
      <c r="X23" s="694"/>
      <c r="Y23" s="694"/>
      <c r="Z23" s="694"/>
      <c r="AA23" s="694"/>
      <c r="AB23" s="707"/>
      <c r="AC23" s="707"/>
      <c r="AD23" s="707"/>
      <c r="AE23" s="707"/>
      <c r="AF23" s="764"/>
      <c r="AG23" s="252"/>
      <c r="AH23" s="252"/>
      <c r="AI23" s="252"/>
      <c r="AJ23" s="252"/>
      <c r="AK23" s="252"/>
      <c r="AL23" s="11"/>
      <c r="AM23" s="11"/>
    </row>
    <row r="24" spans="1:39" ht="29.1" customHeight="1">
      <c r="A24" s="868"/>
      <c r="B24" s="677"/>
      <c r="C24" s="746"/>
      <c r="D24" s="752"/>
      <c r="E24" s="679"/>
      <c r="F24" s="24" t="s">
        <v>84</v>
      </c>
      <c r="G24" s="669"/>
      <c r="H24" s="29">
        <f>M24+R24</f>
        <v>53074</v>
      </c>
      <c r="I24" s="47">
        <f t="shared" si="2"/>
        <v>57963</v>
      </c>
      <c r="J24" s="47">
        <f t="shared" si="3"/>
        <v>49528</v>
      </c>
      <c r="K24" s="47">
        <f t="shared" si="4"/>
        <v>54618</v>
      </c>
      <c r="L24" s="163">
        <v>0.10299999999999999</v>
      </c>
      <c r="M24" s="28">
        <f>M22+M23</f>
        <v>6450</v>
      </c>
      <c r="N24" s="28">
        <f t="shared" ref="N24:P24" si="5">N22+N23</f>
        <v>6569</v>
      </c>
      <c r="O24" s="28">
        <f t="shared" si="5"/>
        <v>6006</v>
      </c>
      <c r="P24" s="28">
        <f t="shared" si="5"/>
        <v>6080</v>
      </c>
      <c r="Q24" s="163">
        <v>1.2E-2</v>
      </c>
      <c r="R24" s="28">
        <f>R22+R23</f>
        <v>46624</v>
      </c>
      <c r="S24" s="28">
        <f>S22+S23</f>
        <v>51394</v>
      </c>
      <c r="T24" s="28">
        <f t="shared" ref="T24:U24" si="6">T22+T23</f>
        <v>43522</v>
      </c>
      <c r="U24" s="28">
        <f t="shared" si="6"/>
        <v>48538</v>
      </c>
      <c r="V24" s="407">
        <v>0.115</v>
      </c>
      <c r="W24" s="694"/>
      <c r="X24" s="694"/>
      <c r="Y24" s="694"/>
      <c r="Z24" s="694"/>
      <c r="AA24" s="694"/>
      <c r="AB24" s="707"/>
      <c r="AC24" s="707"/>
      <c r="AD24" s="707"/>
      <c r="AE24" s="707"/>
      <c r="AF24" s="764"/>
      <c r="AG24" s="252"/>
      <c r="AH24" s="252"/>
      <c r="AI24" s="252"/>
      <c r="AJ24" s="252"/>
      <c r="AK24" s="252"/>
      <c r="AL24" s="11"/>
      <c r="AM24" s="11"/>
    </row>
    <row r="25" spans="1:39" ht="29.1" customHeight="1">
      <c r="A25" s="868"/>
      <c r="B25" s="677"/>
      <c r="C25" s="746"/>
      <c r="D25" s="752"/>
      <c r="E25" s="679"/>
      <c r="F25" s="24" t="s">
        <v>85</v>
      </c>
      <c r="G25" s="669"/>
      <c r="H25" s="29">
        <f>M25+R25</f>
        <v>1100</v>
      </c>
      <c r="I25" s="47">
        <f t="shared" si="2"/>
        <v>1204</v>
      </c>
      <c r="J25" s="47">
        <f t="shared" si="3"/>
        <v>1100</v>
      </c>
      <c r="K25" s="47">
        <f t="shared" si="4"/>
        <v>1204</v>
      </c>
      <c r="L25" s="163">
        <v>0.10299999999999999</v>
      </c>
      <c r="M25" s="29">
        <v>0</v>
      </c>
      <c r="N25" s="29">
        <v>0</v>
      </c>
      <c r="O25" s="29">
        <v>0</v>
      </c>
      <c r="P25" s="29">
        <v>0</v>
      </c>
      <c r="Q25" s="165">
        <v>0</v>
      </c>
      <c r="R25" s="29">
        <v>1100</v>
      </c>
      <c r="S25" s="29">
        <v>1204</v>
      </c>
      <c r="T25" s="29">
        <v>1100</v>
      </c>
      <c r="U25" s="29">
        <v>1204</v>
      </c>
      <c r="V25" s="440">
        <v>9.5000000000000001E-2</v>
      </c>
      <c r="W25" s="694"/>
      <c r="X25" s="694"/>
      <c r="Y25" s="694"/>
      <c r="Z25" s="694"/>
      <c r="AA25" s="694"/>
      <c r="AB25" s="707"/>
      <c r="AC25" s="707"/>
      <c r="AD25" s="707"/>
      <c r="AE25" s="707"/>
      <c r="AF25" s="764"/>
      <c r="AG25" s="252"/>
      <c r="AH25" s="252"/>
      <c r="AI25" s="252"/>
      <c r="AJ25" s="252"/>
      <c r="AK25" s="252"/>
      <c r="AL25" s="11"/>
      <c r="AM25" s="11"/>
    </row>
    <row r="26" spans="1:39" ht="29.1" customHeight="1">
      <c r="A26" s="868"/>
      <c r="B26" s="677"/>
      <c r="C26" s="746"/>
      <c r="D26" s="752"/>
      <c r="E26" s="679"/>
      <c r="F26" s="24" t="s">
        <v>86</v>
      </c>
      <c r="G26" s="669"/>
      <c r="H26" s="29">
        <f>M26+R26</f>
        <v>54174</v>
      </c>
      <c r="I26" s="47">
        <f>N26+S26</f>
        <v>59048</v>
      </c>
      <c r="J26" s="47">
        <f>O26+T26</f>
        <v>49972</v>
      </c>
      <c r="K26" s="47">
        <f>P26+U26</f>
        <v>54987</v>
      </c>
      <c r="L26" s="226">
        <v>0.10299999999999999</v>
      </c>
      <c r="M26" s="29">
        <v>6450</v>
      </c>
      <c r="N26" s="29">
        <v>6450</v>
      </c>
      <c r="O26" s="29">
        <v>6450</v>
      </c>
      <c r="P26" s="29">
        <v>6450</v>
      </c>
      <c r="Q26" s="226">
        <v>1.2E-2</v>
      </c>
      <c r="R26" s="130">
        <f>R24+R25</f>
        <v>47724</v>
      </c>
      <c r="S26" s="47">
        <f>S24+S25</f>
        <v>52598</v>
      </c>
      <c r="T26" s="47">
        <v>43522</v>
      </c>
      <c r="U26" s="47">
        <v>48537</v>
      </c>
      <c r="V26" s="441">
        <v>0.115</v>
      </c>
      <c r="W26" s="694"/>
      <c r="X26" s="694"/>
      <c r="Y26" s="694"/>
      <c r="Z26" s="694"/>
      <c r="AA26" s="694"/>
      <c r="AB26" s="765"/>
      <c r="AC26" s="765"/>
      <c r="AD26" s="765"/>
      <c r="AE26" s="765"/>
      <c r="AF26" s="766"/>
      <c r="AG26" s="252"/>
      <c r="AH26" s="252"/>
      <c r="AI26" s="252"/>
      <c r="AJ26" s="252"/>
      <c r="AK26" s="252"/>
      <c r="AL26" s="11"/>
      <c r="AM26" s="11"/>
    </row>
    <row r="27" spans="1:39" ht="30.6" customHeight="1" thickBot="1">
      <c r="A27" s="868"/>
      <c r="B27" s="677"/>
      <c r="C27" s="746"/>
      <c r="D27" s="753"/>
      <c r="E27" s="679"/>
      <c r="F27" s="253" t="s">
        <v>87</v>
      </c>
      <c r="G27" s="669"/>
      <c r="H27" s="128">
        <v>1</v>
      </c>
      <c r="I27" s="289">
        <v>1</v>
      </c>
      <c r="J27" s="71"/>
      <c r="K27" s="71"/>
      <c r="L27" s="71"/>
      <c r="M27" s="290">
        <v>1</v>
      </c>
      <c r="N27" s="289">
        <v>1</v>
      </c>
      <c r="O27" s="71"/>
      <c r="P27" s="71"/>
      <c r="Q27" s="71"/>
      <c r="R27" s="290">
        <v>1</v>
      </c>
      <c r="S27" s="289">
        <v>1</v>
      </c>
      <c r="T27" s="71"/>
      <c r="U27" s="71"/>
      <c r="V27" s="71"/>
      <c r="W27" s="694" t="s">
        <v>48</v>
      </c>
      <c r="X27" s="694"/>
      <c r="Y27" s="59"/>
      <c r="Z27" s="59"/>
      <c r="AA27" s="59"/>
      <c r="AB27" s="767" t="s">
        <v>48</v>
      </c>
      <c r="AC27" s="763"/>
      <c r="AD27" s="71"/>
      <c r="AE27" s="71"/>
      <c r="AF27" s="125"/>
      <c r="AG27" s="273"/>
      <c r="AH27" s="252"/>
      <c r="AI27" s="252"/>
      <c r="AJ27" s="252"/>
      <c r="AK27" s="252"/>
      <c r="AL27" s="11"/>
      <c r="AM27" s="11"/>
    </row>
    <row r="28" spans="1:39" ht="23.1" customHeight="1" thickBot="1">
      <c r="A28" s="868"/>
      <c r="B28" s="677"/>
      <c r="C28" s="746"/>
      <c r="D28" s="748" t="s">
        <v>54</v>
      </c>
      <c r="E28" s="690" t="s">
        <v>88</v>
      </c>
      <c r="F28" s="359" t="s">
        <v>89</v>
      </c>
      <c r="G28" s="812"/>
      <c r="H28" s="424">
        <f>H30/H24</f>
        <v>0.95760636093002227</v>
      </c>
      <c r="I28" s="408">
        <f>I30/I24</f>
        <v>0.95603833479978606</v>
      </c>
      <c r="J28" s="409"/>
      <c r="K28" s="410"/>
      <c r="L28" s="410"/>
      <c r="M28" s="408">
        <f>M30/M24</f>
        <v>1</v>
      </c>
      <c r="N28" s="408">
        <f>N30/N24</f>
        <v>1</v>
      </c>
      <c r="O28" s="410"/>
      <c r="P28" s="410"/>
      <c r="Q28" s="411"/>
      <c r="R28" s="408">
        <f>R30/R24</f>
        <v>0.95174159231297184</v>
      </c>
      <c r="S28" s="408">
        <f>S30/S24</f>
        <v>0.95041930964704047</v>
      </c>
      <c r="T28" s="142"/>
      <c r="U28" s="140"/>
      <c r="V28" s="140"/>
      <c r="W28" s="694"/>
      <c r="X28" s="694"/>
      <c r="Y28" s="140"/>
      <c r="Z28" s="140"/>
      <c r="AA28" s="140"/>
      <c r="AB28" s="706"/>
      <c r="AC28" s="764"/>
      <c r="AD28" s="140"/>
      <c r="AE28" s="140"/>
      <c r="AF28" s="143"/>
      <c r="AG28" s="273"/>
      <c r="AH28" s="252"/>
      <c r="AI28" s="252"/>
      <c r="AJ28" s="252"/>
      <c r="AK28" s="252"/>
      <c r="AL28" s="11"/>
      <c r="AM28" s="11"/>
    </row>
    <row r="29" spans="1:39" ht="23.1" customHeight="1">
      <c r="A29" s="868"/>
      <c r="B29" s="677"/>
      <c r="C29" s="746"/>
      <c r="D29" s="754"/>
      <c r="E29" s="842"/>
      <c r="F29" s="343" t="s">
        <v>90</v>
      </c>
      <c r="G29" s="812"/>
      <c r="H29" s="419">
        <f>H31/H24</f>
        <v>4.2393639069977763E-2</v>
      </c>
      <c r="I29" s="420">
        <f>I31/I24</f>
        <v>4.3961665200213933E-2</v>
      </c>
      <c r="J29" s="412"/>
      <c r="K29" s="413"/>
      <c r="L29" s="413"/>
      <c r="M29" s="425">
        <v>0</v>
      </c>
      <c r="N29" s="425">
        <v>0</v>
      </c>
      <c r="O29" s="413"/>
      <c r="P29" s="413"/>
      <c r="Q29" s="414"/>
      <c r="R29" s="425">
        <f>R31/R24</f>
        <v>4.8258407687028139E-2</v>
      </c>
      <c r="S29" s="425">
        <f>S31/S24</f>
        <v>4.9580690352959492E-2</v>
      </c>
      <c r="T29" s="144"/>
      <c r="U29" s="141"/>
      <c r="V29" s="141"/>
      <c r="W29" s="694"/>
      <c r="X29" s="694"/>
      <c r="Y29" s="141"/>
      <c r="Z29" s="141"/>
      <c r="AA29" s="141"/>
      <c r="AB29" s="706"/>
      <c r="AC29" s="764"/>
      <c r="AD29" s="141"/>
      <c r="AE29" s="141"/>
      <c r="AF29" s="431"/>
      <c r="AG29" s="273"/>
      <c r="AH29" s="252"/>
      <c r="AI29" s="252"/>
      <c r="AJ29" s="252"/>
      <c r="AK29" s="252"/>
      <c r="AL29" s="11"/>
      <c r="AM29" s="11"/>
    </row>
    <row r="30" spans="1:39" ht="23.1" customHeight="1">
      <c r="A30" s="868"/>
      <c r="B30" s="677"/>
      <c r="C30" s="746"/>
      <c r="D30" s="748" t="s">
        <v>43</v>
      </c>
      <c r="E30" s="750" t="s">
        <v>91</v>
      </c>
      <c r="F30" s="422" t="s">
        <v>89</v>
      </c>
      <c r="G30" s="812"/>
      <c r="H30" s="49">
        <f>M30+R30</f>
        <v>50824</v>
      </c>
      <c r="I30" s="52">
        <f>N30+S30</f>
        <v>55414.85</v>
      </c>
      <c r="J30" s="59"/>
      <c r="K30" s="59"/>
      <c r="L30" s="59"/>
      <c r="M30" s="268">
        <f>M24</f>
        <v>6450</v>
      </c>
      <c r="N30" s="268">
        <f>N24</f>
        <v>6569</v>
      </c>
      <c r="O30" s="59"/>
      <c r="P30" s="59"/>
      <c r="Q30" s="59"/>
      <c r="R30" s="268">
        <f>R24-R31</f>
        <v>44374</v>
      </c>
      <c r="S30" s="268">
        <f>S24-S31</f>
        <v>48845.85</v>
      </c>
      <c r="T30" s="59"/>
      <c r="U30" s="59"/>
      <c r="V30" s="59"/>
      <c r="W30" s="694"/>
      <c r="X30" s="694"/>
      <c r="Y30" s="59"/>
      <c r="Z30" s="59"/>
      <c r="AA30" s="59"/>
      <c r="AB30" s="706"/>
      <c r="AC30" s="764"/>
      <c r="AD30" s="59"/>
      <c r="AE30" s="59"/>
      <c r="AF30" s="68"/>
      <c r="AG30" s="273"/>
      <c r="AH30" s="252"/>
      <c r="AI30" s="252"/>
      <c r="AJ30" s="252"/>
      <c r="AK30" s="252"/>
      <c r="AL30" s="11"/>
      <c r="AM30" s="11"/>
    </row>
    <row r="31" spans="1:39" ht="23.1" customHeight="1">
      <c r="A31" s="868"/>
      <c r="B31" s="677"/>
      <c r="C31" s="747"/>
      <c r="D31" s="749"/>
      <c r="E31" s="751"/>
      <c r="F31" s="423" t="s">
        <v>90</v>
      </c>
      <c r="G31" s="812"/>
      <c r="H31" s="29">
        <f>M31+R31</f>
        <v>2250</v>
      </c>
      <c r="I31" s="47">
        <f>N31+S31</f>
        <v>2548.15</v>
      </c>
      <c r="J31" s="59"/>
      <c r="K31" s="59"/>
      <c r="L31" s="59"/>
      <c r="M31" s="57">
        <v>0</v>
      </c>
      <c r="N31" s="57">
        <v>0</v>
      </c>
      <c r="O31" s="59"/>
      <c r="P31" s="59"/>
      <c r="Q31" s="59"/>
      <c r="R31" s="57">
        <v>2250</v>
      </c>
      <c r="S31" s="57">
        <v>2548.15</v>
      </c>
      <c r="T31" s="59"/>
      <c r="U31" s="59"/>
      <c r="V31" s="59"/>
      <c r="W31" s="694"/>
      <c r="X31" s="694"/>
      <c r="Y31" s="59"/>
      <c r="Z31" s="59"/>
      <c r="AA31" s="59"/>
      <c r="AB31" s="706"/>
      <c r="AC31" s="764"/>
      <c r="AD31" s="59"/>
      <c r="AE31" s="59"/>
      <c r="AF31" s="68"/>
      <c r="AG31" s="273"/>
      <c r="AH31" s="252"/>
      <c r="AI31" s="252"/>
      <c r="AJ31" s="252"/>
      <c r="AK31" s="252"/>
      <c r="AL31" s="11"/>
      <c r="AM31" s="11"/>
    </row>
    <row r="32" spans="1:39" ht="21.6" customHeight="1">
      <c r="A32" s="868"/>
      <c r="B32" s="677"/>
      <c r="C32" s="705" t="s">
        <v>61</v>
      </c>
      <c r="D32" s="705"/>
      <c r="E32" s="731"/>
      <c r="F32" s="840" t="s">
        <v>92</v>
      </c>
      <c r="G32" s="669"/>
      <c r="H32" s="265" t="s">
        <v>93</v>
      </c>
      <c r="I32" s="57" t="s">
        <v>94</v>
      </c>
      <c r="J32" s="694" t="s">
        <v>95</v>
      </c>
      <c r="K32" s="694"/>
      <c r="L32" s="694"/>
      <c r="M32" s="57" t="s">
        <v>66</v>
      </c>
      <c r="N32" s="57" t="s">
        <v>66</v>
      </c>
      <c r="O32" s="694" t="s">
        <v>67</v>
      </c>
      <c r="P32" s="694"/>
      <c r="Q32" s="694"/>
      <c r="R32" s="57" t="s">
        <v>68</v>
      </c>
      <c r="S32" s="57" t="s">
        <v>69</v>
      </c>
      <c r="T32" s="694" t="s">
        <v>70</v>
      </c>
      <c r="U32" s="694"/>
      <c r="V32" s="891"/>
      <c r="W32" s="694"/>
      <c r="X32" s="694"/>
      <c r="Y32" s="805" t="s">
        <v>48</v>
      </c>
      <c r="Z32" s="819"/>
      <c r="AA32" s="819"/>
      <c r="AB32" s="706"/>
      <c r="AC32" s="764"/>
      <c r="AD32" s="762" t="s">
        <v>48</v>
      </c>
      <c r="AE32" s="762"/>
      <c r="AF32" s="763"/>
      <c r="AG32" s="273"/>
      <c r="AH32" s="252"/>
      <c r="AI32" s="252"/>
      <c r="AJ32" s="252"/>
      <c r="AK32" s="252"/>
      <c r="AL32" s="11"/>
      <c r="AM32" s="11"/>
    </row>
    <row r="33" spans="1:39" ht="21.6" customHeight="1">
      <c r="A33" s="868"/>
      <c r="B33" s="677"/>
      <c r="C33" s="705" t="s">
        <v>75</v>
      </c>
      <c r="D33" s="705"/>
      <c r="E33" s="731"/>
      <c r="F33" s="841"/>
      <c r="G33" s="669"/>
      <c r="H33" s="29">
        <f>M33+R33</f>
        <v>58750</v>
      </c>
      <c r="I33" s="265">
        <v>75017</v>
      </c>
      <c r="J33" s="884" t="s">
        <v>96</v>
      </c>
      <c r="K33" s="884"/>
      <c r="L33" s="885"/>
      <c r="M33" s="261">
        <v>21250</v>
      </c>
      <c r="N33" s="272">
        <v>21250</v>
      </c>
      <c r="O33" s="884" t="s">
        <v>77</v>
      </c>
      <c r="P33" s="884"/>
      <c r="Q33" s="884"/>
      <c r="R33" s="261">
        <v>37500</v>
      </c>
      <c r="S33" s="265">
        <v>53767</v>
      </c>
      <c r="T33" s="884" t="s">
        <v>78</v>
      </c>
      <c r="U33" s="884"/>
      <c r="V33" s="884"/>
      <c r="W33" s="694"/>
      <c r="X33" s="694"/>
      <c r="Y33" s="904"/>
      <c r="Z33" s="905"/>
      <c r="AA33" s="905"/>
      <c r="AB33" s="706"/>
      <c r="AC33" s="764"/>
      <c r="AD33" s="765"/>
      <c r="AE33" s="765"/>
      <c r="AF33" s="766"/>
      <c r="AG33" s="273"/>
      <c r="AH33" s="252"/>
      <c r="AI33" s="252"/>
      <c r="AJ33" s="252"/>
      <c r="AK33" s="301"/>
      <c r="AL33" s="11"/>
      <c r="AM33" s="11"/>
    </row>
    <row r="34" spans="1:39" ht="24.6" customHeight="1">
      <c r="A34" s="868"/>
      <c r="B34" s="677"/>
      <c r="C34" s="705" t="s">
        <v>54</v>
      </c>
      <c r="D34" s="705"/>
      <c r="E34" s="705"/>
      <c r="F34" s="27" t="s">
        <v>97</v>
      </c>
      <c r="G34" s="669"/>
      <c r="H34" s="32">
        <v>0.06</v>
      </c>
      <c r="I34" s="127">
        <v>0.03</v>
      </c>
      <c r="J34" s="32">
        <v>0.06</v>
      </c>
      <c r="K34" s="127">
        <v>0.03</v>
      </c>
      <c r="L34" s="542"/>
      <c r="M34" s="83">
        <v>0.12</v>
      </c>
      <c r="N34" s="127">
        <v>0.02</v>
      </c>
      <c r="O34" s="83">
        <v>0.12</v>
      </c>
      <c r="P34" s="127">
        <v>0.02</v>
      </c>
      <c r="Q34" s="542"/>
      <c r="R34" s="83">
        <v>0.01</v>
      </c>
      <c r="S34" s="127">
        <v>0.04</v>
      </c>
      <c r="T34" s="83">
        <v>0.01</v>
      </c>
      <c r="U34" s="127">
        <v>0.04</v>
      </c>
      <c r="V34" s="542"/>
      <c r="W34" s="694"/>
      <c r="X34" s="694"/>
      <c r="Y34" s="75"/>
      <c r="Z34" s="75"/>
      <c r="AA34" s="75"/>
      <c r="AB34" s="768"/>
      <c r="AC34" s="766"/>
      <c r="AD34" s="59"/>
      <c r="AE34" s="59"/>
      <c r="AF34" s="67"/>
      <c r="AG34" s="273"/>
      <c r="AH34" s="252"/>
      <c r="AI34" s="252"/>
      <c r="AJ34" s="252"/>
      <c r="AK34" s="252"/>
      <c r="AL34" s="11"/>
      <c r="AM34" s="11"/>
    </row>
    <row r="35" spans="1:39" ht="20.100000000000001" customHeight="1">
      <c r="A35" s="868"/>
      <c r="B35" s="677"/>
      <c r="C35" s="836" t="s">
        <v>98</v>
      </c>
      <c r="D35" s="1029" t="s">
        <v>43</v>
      </c>
      <c r="E35" s="679" t="s">
        <v>99</v>
      </c>
      <c r="F35" s="24" t="s">
        <v>45</v>
      </c>
      <c r="G35" s="672" t="s">
        <v>46</v>
      </c>
      <c r="H35" s="28">
        <v>28999</v>
      </c>
      <c r="I35" s="28">
        <v>31276</v>
      </c>
      <c r="J35" s="49">
        <v>26665</v>
      </c>
      <c r="K35" s="49">
        <v>29198</v>
      </c>
      <c r="L35" s="208">
        <v>9.5000000000000001E-2</v>
      </c>
      <c r="M35" s="28">
        <v>28999</v>
      </c>
      <c r="N35" s="28">
        <v>31276</v>
      </c>
      <c r="O35" s="49">
        <v>26665</v>
      </c>
      <c r="P35" s="49">
        <v>29198</v>
      </c>
      <c r="Q35" s="164">
        <v>9.5000000000000001E-2</v>
      </c>
      <c r="R35" s="667" t="s">
        <v>48</v>
      </c>
      <c r="S35" s="667"/>
      <c r="T35" s="667"/>
      <c r="U35" s="667"/>
      <c r="V35" s="667"/>
      <c r="W35" s="667"/>
      <c r="X35" s="667"/>
      <c r="Y35" s="667"/>
      <c r="Z35" s="667"/>
      <c r="AA35" s="667"/>
      <c r="AB35" s="767" t="s">
        <v>48</v>
      </c>
      <c r="AC35" s="762"/>
      <c r="AD35" s="762"/>
      <c r="AE35" s="762"/>
      <c r="AF35" s="763"/>
      <c r="AG35" s="273"/>
      <c r="AH35" s="252"/>
      <c r="AI35" s="252"/>
      <c r="AJ35" s="252"/>
      <c r="AK35" s="252"/>
      <c r="AL35" s="11"/>
      <c r="AM35" s="11"/>
    </row>
    <row r="36" spans="1:39" ht="20.100000000000001" customHeight="1">
      <c r="A36" s="868"/>
      <c r="B36" s="677"/>
      <c r="C36" s="689"/>
      <c r="D36" s="741"/>
      <c r="E36" s="679"/>
      <c r="F36" s="24" t="s">
        <v>47</v>
      </c>
      <c r="G36" s="673"/>
      <c r="H36" s="29">
        <v>1560</v>
      </c>
      <c r="I36" s="28">
        <v>1352</v>
      </c>
      <c r="J36" s="28">
        <v>1333</v>
      </c>
      <c r="K36" s="29">
        <v>1168</v>
      </c>
      <c r="L36" s="163">
        <v>0.124</v>
      </c>
      <c r="M36" s="28">
        <v>1560</v>
      </c>
      <c r="N36" s="28">
        <v>1352</v>
      </c>
      <c r="O36" s="28">
        <v>1333</v>
      </c>
      <c r="P36" s="28">
        <v>1168</v>
      </c>
      <c r="Q36" s="163">
        <v>-0.124</v>
      </c>
      <c r="R36" s="667"/>
      <c r="S36" s="667"/>
      <c r="T36" s="667"/>
      <c r="U36" s="667"/>
      <c r="V36" s="667"/>
      <c r="W36" s="667"/>
      <c r="X36" s="667"/>
      <c r="Y36" s="667"/>
      <c r="Z36" s="667"/>
      <c r="AA36" s="667"/>
      <c r="AB36" s="706"/>
      <c r="AC36" s="707"/>
      <c r="AD36" s="707"/>
      <c r="AE36" s="707"/>
      <c r="AF36" s="764"/>
      <c r="AG36" s="21"/>
      <c r="AH36" s="10"/>
      <c r="AI36" s="10"/>
      <c r="AJ36" s="10"/>
      <c r="AK36" s="10"/>
      <c r="AL36" s="22"/>
      <c r="AM36" s="11"/>
    </row>
    <row r="37" spans="1:39" ht="20.100000000000001" customHeight="1">
      <c r="A37" s="868"/>
      <c r="B37" s="677"/>
      <c r="C37" s="689"/>
      <c r="D37" s="741"/>
      <c r="E37" s="679"/>
      <c r="F37" s="24" t="s">
        <v>100</v>
      </c>
      <c r="G37" s="673"/>
      <c r="H37" s="28">
        <f>H35+H36</f>
        <v>30559</v>
      </c>
      <c r="I37" s="28">
        <f>I35+I36</f>
        <v>32628</v>
      </c>
      <c r="J37" s="28">
        <f>J35+J36</f>
        <v>27998</v>
      </c>
      <c r="K37" s="28">
        <f>K35+K36</f>
        <v>30366</v>
      </c>
      <c r="L37" s="209">
        <v>8.5000000000000006E-2</v>
      </c>
      <c r="M37" s="28">
        <f>M35+M36</f>
        <v>30559</v>
      </c>
      <c r="N37" s="28">
        <f t="shared" ref="N37:P37" si="7">N35+N36</f>
        <v>32628</v>
      </c>
      <c r="O37" s="28">
        <f t="shared" si="7"/>
        <v>27998</v>
      </c>
      <c r="P37" s="28">
        <f t="shared" si="7"/>
        <v>30366</v>
      </c>
      <c r="Q37" s="209">
        <v>8.5000000000000006E-2</v>
      </c>
      <c r="R37" s="667"/>
      <c r="S37" s="667"/>
      <c r="T37" s="667"/>
      <c r="U37" s="667"/>
      <c r="V37" s="667"/>
      <c r="W37" s="667"/>
      <c r="X37" s="667"/>
      <c r="Y37" s="667"/>
      <c r="Z37" s="667"/>
      <c r="AA37" s="667"/>
      <c r="AB37" s="706"/>
      <c r="AC37" s="707"/>
      <c r="AD37" s="707"/>
      <c r="AE37" s="707"/>
      <c r="AF37" s="764"/>
      <c r="AG37" s="21"/>
      <c r="AH37" s="10"/>
      <c r="AI37" s="10"/>
      <c r="AJ37" s="10"/>
      <c r="AK37" s="10"/>
      <c r="AL37" s="22"/>
      <c r="AM37" s="11"/>
    </row>
    <row r="38" spans="1:39" ht="20.100000000000001" customHeight="1">
      <c r="A38" s="868"/>
      <c r="B38" s="677"/>
      <c r="C38" s="689"/>
      <c r="D38" s="741"/>
      <c r="E38" s="679"/>
      <c r="F38" s="24" t="s">
        <v>101</v>
      </c>
      <c r="G38" s="673"/>
      <c r="H38" s="769" t="s">
        <v>48</v>
      </c>
      <c r="I38" s="769"/>
      <c r="J38" s="769"/>
      <c r="K38" s="769"/>
      <c r="L38" s="769"/>
      <c r="M38" s="769"/>
      <c r="N38" s="769"/>
      <c r="O38" s="769"/>
      <c r="P38" s="769"/>
      <c r="Q38" s="769"/>
      <c r="R38" s="667"/>
      <c r="S38" s="667"/>
      <c r="T38" s="667"/>
      <c r="U38" s="667"/>
      <c r="V38" s="667"/>
      <c r="W38" s="667"/>
      <c r="X38" s="667"/>
      <c r="Y38" s="667"/>
      <c r="Z38" s="667"/>
      <c r="AA38" s="667"/>
      <c r="AB38" s="706"/>
      <c r="AC38" s="707"/>
      <c r="AD38" s="707"/>
      <c r="AE38" s="707"/>
      <c r="AF38" s="764"/>
      <c r="AG38" s="21"/>
      <c r="AH38" s="10"/>
      <c r="AI38" s="10"/>
      <c r="AJ38" s="10"/>
      <c r="AK38" s="10"/>
      <c r="AL38" s="22"/>
      <c r="AM38" s="11"/>
    </row>
    <row r="39" spans="1:39" ht="20.100000000000001" customHeight="1">
      <c r="A39" s="868"/>
      <c r="B39" s="677"/>
      <c r="C39" s="689"/>
      <c r="D39" s="741"/>
      <c r="E39" s="679"/>
      <c r="F39" s="24" t="s">
        <v>102</v>
      </c>
      <c r="G39" s="673"/>
      <c r="H39" s="28">
        <v>30559</v>
      </c>
      <c r="I39" s="28">
        <v>32628</v>
      </c>
      <c r="J39" s="33">
        <v>27998</v>
      </c>
      <c r="K39" s="33">
        <v>30366</v>
      </c>
      <c r="L39" s="209">
        <v>8.5000000000000006E-2</v>
      </c>
      <c r="M39" s="33">
        <v>30559</v>
      </c>
      <c r="N39" s="33">
        <v>32628</v>
      </c>
      <c r="O39" s="33">
        <v>27998</v>
      </c>
      <c r="P39" s="33">
        <v>30366</v>
      </c>
      <c r="Q39" s="209">
        <v>8.5000000000000006E-2</v>
      </c>
      <c r="R39" s="667"/>
      <c r="S39" s="667"/>
      <c r="T39" s="667"/>
      <c r="U39" s="667"/>
      <c r="V39" s="667"/>
      <c r="W39" s="667"/>
      <c r="X39" s="667"/>
      <c r="Y39" s="667"/>
      <c r="Z39" s="667"/>
      <c r="AA39" s="667"/>
      <c r="AB39" s="768"/>
      <c r="AC39" s="765"/>
      <c r="AD39" s="765"/>
      <c r="AE39" s="765"/>
      <c r="AF39" s="766"/>
      <c r="AG39" s="21"/>
      <c r="AH39" s="10"/>
      <c r="AI39" s="10"/>
      <c r="AJ39" s="10"/>
      <c r="AK39" s="10"/>
      <c r="AL39" s="22"/>
      <c r="AM39" s="11"/>
    </row>
    <row r="40" spans="1:39" ht="30" customHeight="1" thickBot="1">
      <c r="A40" s="868"/>
      <c r="B40" s="677"/>
      <c r="C40" s="689"/>
      <c r="D40" s="742"/>
      <c r="E40" s="679"/>
      <c r="F40" s="253" t="s">
        <v>103</v>
      </c>
      <c r="G40" s="673"/>
      <c r="H40" s="47">
        <f>M40</f>
        <v>7611.18</v>
      </c>
      <c r="I40" s="47">
        <f>N40</f>
        <v>10652.560000000001</v>
      </c>
      <c r="J40" s="73"/>
      <c r="K40" s="71"/>
      <c r="L40" s="71"/>
      <c r="M40" s="426">
        <f>M45+M46</f>
        <v>7611.18</v>
      </c>
      <c r="N40" s="426">
        <f>N45+N46</f>
        <v>10652.560000000001</v>
      </c>
      <c r="O40" s="71"/>
      <c r="P40" s="71"/>
      <c r="Q40" s="125"/>
      <c r="R40" s="889" t="s">
        <v>48</v>
      </c>
      <c r="S40" s="813"/>
      <c r="T40" s="73"/>
      <c r="U40" s="71"/>
      <c r="V40" s="125"/>
      <c r="W40" s="889" t="s">
        <v>48</v>
      </c>
      <c r="X40" s="813"/>
      <c r="Y40" s="73"/>
      <c r="Z40" s="71"/>
      <c r="AA40" s="71"/>
      <c r="AB40" s="729" t="s">
        <v>48</v>
      </c>
      <c r="AC40" s="729"/>
      <c r="AD40" s="59"/>
      <c r="AE40" s="59"/>
      <c r="AF40" s="67"/>
      <c r="AG40" s="21"/>
      <c r="AH40" s="10"/>
      <c r="AI40" s="10"/>
      <c r="AJ40" s="10"/>
      <c r="AK40" s="10"/>
      <c r="AL40" s="22"/>
      <c r="AM40" s="11"/>
    </row>
    <row r="41" spans="1:39" ht="24" customHeight="1">
      <c r="A41" s="868"/>
      <c r="B41" s="677"/>
      <c r="C41" s="689"/>
      <c r="D41" s="687" t="s">
        <v>54</v>
      </c>
      <c r="E41" s="844" t="s">
        <v>104</v>
      </c>
      <c r="F41" s="381" t="s">
        <v>105</v>
      </c>
      <c r="G41" s="673"/>
      <c r="H41" s="417">
        <f>H44/H37</f>
        <v>0.75093491279164892</v>
      </c>
      <c r="I41" s="415">
        <f>I44/I37</f>
        <v>0.67351477258796122</v>
      </c>
      <c r="J41" s="387"/>
      <c r="K41" s="230"/>
      <c r="L41" s="231"/>
      <c r="M41" s="415">
        <f>M44/M37</f>
        <v>0.75093491279164892</v>
      </c>
      <c r="N41" s="415">
        <f>N44/N37</f>
        <v>0.67351477258796122</v>
      </c>
      <c r="O41" s="229"/>
      <c r="P41" s="230"/>
      <c r="Q41" s="388"/>
      <c r="R41" s="668"/>
      <c r="S41" s="800"/>
      <c r="T41" s="229"/>
      <c r="U41" s="230"/>
      <c r="V41" s="231"/>
      <c r="W41" s="798"/>
      <c r="X41" s="800"/>
      <c r="Y41" s="140"/>
      <c r="Z41" s="140"/>
      <c r="AA41" s="140"/>
      <c r="AB41" s="729"/>
      <c r="AC41" s="729"/>
      <c r="AD41" s="140"/>
      <c r="AE41" s="140"/>
      <c r="AF41" s="143"/>
      <c r="AG41" s="386"/>
      <c r="AH41" s="20"/>
      <c r="AI41" s="20"/>
      <c r="AJ41" s="20"/>
      <c r="AK41" s="20"/>
      <c r="AL41" s="22"/>
      <c r="AM41" s="11"/>
    </row>
    <row r="42" spans="1:39" ht="24" customHeight="1">
      <c r="A42" s="868"/>
      <c r="B42" s="677"/>
      <c r="C42" s="689"/>
      <c r="D42" s="687"/>
      <c r="E42" s="845"/>
      <c r="F42" s="382" t="s">
        <v>106</v>
      </c>
      <c r="G42" s="673"/>
      <c r="H42" s="418">
        <f>H45/H37</f>
        <v>0.15055891881278838</v>
      </c>
      <c r="I42" s="416">
        <f>I45/I37</f>
        <v>0.19065097462302322</v>
      </c>
      <c r="J42" s="61"/>
      <c r="K42" s="59"/>
      <c r="L42" s="59"/>
      <c r="M42" s="416">
        <f>M45/M37</f>
        <v>0.15055891881278838</v>
      </c>
      <c r="N42" s="416">
        <f>N45/N37</f>
        <v>0.19065097462302322</v>
      </c>
      <c r="O42" s="59"/>
      <c r="P42" s="59"/>
      <c r="Q42" s="67"/>
      <c r="R42" s="668"/>
      <c r="S42" s="800"/>
      <c r="T42" s="59"/>
      <c r="U42" s="59"/>
      <c r="V42" s="59"/>
      <c r="W42" s="798"/>
      <c r="X42" s="800"/>
      <c r="Y42" s="59"/>
      <c r="Z42" s="59"/>
      <c r="AA42" s="59"/>
      <c r="AB42" s="729"/>
      <c r="AC42" s="729"/>
      <c r="AD42" s="59"/>
      <c r="AE42" s="59"/>
      <c r="AF42" s="67"/>
      <c r="AG42" s="386"/>
      <c r="AH42" s="20"/>
      <c r="AI42" s="20"/>
      <c r="AJ42" s="20"/>
      <c r="AK42" s="20"/>
      <c r="AL42" s="22"/>
      <c r="AM42" s="11"/>
    </row>
    <row r="43" spans="1:39" ht="24" customHeight="1" thickBot="1">
      <c r="A43" s="868"/>
      <c r="B43" s="677"/>
      <c r="C43" s="689"/>
      <c r="D43" s="693"/>
      <c r="E43" s="846"/>
      <c r="F43" s="383" t="s">
        <v>107</v>
      </c>
      <c r="G43" s="673"/>
      <c r="H43" s="419">
        <f>H46/H37</f>
        <v>9.8506168395562685E-2</v>
      </c>
      <c r="I43" s="420">
        <f>I46/I37</f>
        <v>0.13583425278901556</v>
      </c>
      <c r="J43" s="144"/>
      <c r="K43" s="141"/>
      <c r="L43" s="141"/>
      <c r="M43" s="420">
        <f>M46/M37</f>
        <v>9.8506168395562685E-2</v>
      </c>
      <c r="N43" s="420">
        <f>N46/N37</f>
        <v>0.13583425278901556</v>
      </c>
      <c r="O43" s="141"/>
      <c r="P43" s="141"/>
      <c r="Q43" s="145"/>
      <c r="R43" s="668"/>
      <c r="S43" s="800"/>
      <c r="T43" s="141"/>
      <c r="U43" s="141"/>
      <c r="V43" s="141"/>
      <c r="W43" s="798"/>
      <c r="X43" s="800"/>
      <c r="Y43" s="141"/>
      <c r="Z43" s="141"/>
      <c r="AA43" s="141"/>
      <c r="AB43" s="729"/>
      <c r="AC43" s="729"/>
      <c r="AD43" s="141"/>
      <c r="AE43" s="141"/>
      <c r="AF43" s="145"/>
      <c r="AG43" s="386"/>
      <c r="AH43" s="20"/>
      <c r="AI43" s="20"/>
      <c r="AJ43" s="20"/>
      <c r="AK43" s="20"/>
      <c r="AL43" s="22"/>
      <c r="AM43" s="11"/>
    </row>
    <row r="44" spans="1:39" ht="24" customHeight="1">
      <c r="A44" s="868"/>
      <c r="B44" s="677"/>
      <c r="C44" s="689"/>
      <c r="D44" s="838" t="s">
        <v>43</v>
      </c>
      <c r="E44" s="847" t="s">
        <v>108</v>
      </c>
      <c r="F44" s="421" t="s">
        <v>105</v>
      </c>
      <c r="G44" s="673"/>
      <c r="H44" s="450">
        <v>22947.82</v>
      </c>
      <c r="I44" s="450">
        <v>21975.439999999999</v>
      </c>
      <c r="J44" s="59"/>
      <c r="K44" s="59"/>
      <c r="L44" s="59"/>
      <c r="M44" s="450">
        <v>22947.82</v>
      </c>
      <c r="N44" s="450">
        <v>21975.439999999999</v>
      </c>
      <c r="O44" s="59"/>
      <c r="P44" s="59"/>
      <c r="Q44" s="59"/>
      <c r="R44" s="798"/>
      <c r="S44" s="800"/>
      <c r="T44" s="59"/>
      <c r="U44" s="59"/>
      <c r="V44" s="59"/>
      <c r="W44" s="798"/>
      <c r="X44" s="800"/>
      <c r="Y44" s="59"/>
      <c r="Z44" s="59"/>
      <c r="AA44" s="59"/>
      <c r="AB44" s="729"/>
      <c r="AC44" s="729"/>
      <c r="AD44" s="59"/>
      <c r="AE44" s="59"/>
      <c r="AF44" s="67"/>
      <c r="AG44" s="386"/>
      <c r="AH44" s="20"/>
      <c r="AI44" s="20"/>
      <c r="AJ44" s="20"/>
      <c r="AK44" s="20"/>
      <c r="AL44" s="22"/>
      <c r="AM44" s="11"/>
    </row>
    <row r="45" spans="1:39" ht="24" customHeight="1">
      <c r="A45" s="868"/>
      <c r="B45" s="677"/>
      <c r="C45" s="689"/>
      <c r="D45" s="736"/>
      <c r="E45" s="848"/>
      <c r="F45" s="379" t="s">
        <v>106</v>
      </c>
      <c r="G45" s="673"/>
      <c r="H45" s="402">
        <f>H39-(H44+H46)</f>
        <v>4600.93</v>
      </c>
      <c r="I45" s="402">
        <f>I39-(I44+I46)</f>
        <v>6220.5600000000013</v>
      </c>
      <c r="J45" s="59"/>
      <c r="K45" s="59"/>
      <c r="L45" s="59"/>
      <c r="M45" s="402">
        <f>M39-(M44+M46)</f>
        <v>4600.93</v>
      </c>
      <c r="N45" s="402">
        <f>N39-(N44+N46)</f>
        <v>6220.5600000000013</v>
      </c>
      <c r="O45" s="59"/>
      <c r="P45" s="59"/>
      <c r="Q45" s="59"/>
      <c r="R45" s="798"/>
      <c r="S45" s="800"/>
      <c r="T45" s="59"/>
      <c r="U45" s="59"/>
      <c r="V45" s="59"/>
      <c r="W45" s="798"/>
      <c r="X45" s="800"/>
      <c r="Y45" s="59"/>
      <c r="Z45" s="59"/>
      <c r="AA45" s="59"/>
      <c r="AB45" s="729"/>
      <c r="AC45" s="729"/>
      <c r="AD45" s="59"/>
      <c r="AE45" s="59"/>
      <c r="AF45" s="67"/>
      <c r="AG45" s="386"/>
      <c r="AH45" s="20"/>
      <c r="AI45" s="20"/>
      <c r="AJ45" s="20"/>
      <c r="AK45" s="20"/>
      <c r="AL45" s="22"/>
      <c r="AM45" s="11"/>
    </row>
    <row r="46" spans="1:39" ht="24" customHeight="1">
      <c r="A46" s="868"/>
      <c r="B46" s="677"/>
      <c r="C46" s="837"/>
      <c r="D46" s="839"/>
      <c r="E46" s="849"/>
      <c r="F46" s="380" t="s">
        <v>107</v>
      </c>
      <c r="G46" s="673"/>
      <c r="H46" s="402">
        <v>3010.25</v>
      </c>
      <c r="I46" s="402">
        <v>4432</v>
      </c>
      <c r="J46" s="59"/>
      <c r="K46" s="59"/>
      <c r="L46" s="59"/>
      <c r="M46" s="402">
        <v>3010.25</v>
      </c>
      <c r="N46" s="402">
        <v>4432</v>
      </c>
      <c r="O46" s="59"/>
      <c r="P46" s="59"/>
      <c r="Q46" s="59"/>
      <c r="R46" s="890"/>
      <c r="S46" s="862"/>
      <c r="T46" s="59"/>
      <c r="U46" s="59"/>
      <c r="V46" s="59"/>
      <c r="W46" s="890"/>
      <c r="X46" s="862"/>
      <c r="Y46" s="59"/>
      <c r="Z46" s="59"/>
      <c r="AA46" s="59"/>
      <c r="AB46" s="729"/>
      <c r="AC46" s="729"/>
      <c r="AD46" s="59"/>
      <c r="AE46" s="59"/>
      <c r="AF46" s="67"/>
      <c r="AG46" s="386"/>
      <c r="AH46" s="20"/>
      <c r="AI46" s="20"/>
      <c r="AJ46" s="20"/>
      <c r="AK46" s="20"/>
      <c r="AL46" s="22"/>
      <c r="AM46" s="11"/>
    </row>
    <row r="47" spans="1:39" ht="26.45" customHeight="1">
      <c r="A47" s="868"/>
      <c r="B47" s="677"/>
      <c r="C47" s="702" t="s">
        <v>61</v>
      </c>
      <c r="D47" s="749"/>
      <c r="E47" s="843"/>
      <c r="F47" s="743" t="s">
        <v>109</v>
      </c>
      <c r="G47" s="673"/>
      <c r="H47" s="49" t="s">
        <v>63</v>
      </c>
      <c r="I47" s="49" t="s">
        <v>64</v>
      </c>
      <c r="J47" s="886" t="s">
        <v>65</v>
      </c>
      <c r="K47" s="887"/>
      <c r="L47" s="888"/>
      <c r="M47" s="152" t="s">
        <v>66</v>
      </c>
      <c r="N47" s="152" t="s">
        <v>66</v>
      </c>
      <c r="O47" s="886" t="s">
        <v>67</v>
      </c>
      <c r="P47" s="887"/>
      <c r="Q47" s="888"/>
      <c r="R47" s="57" t="s">
        <v>68</v>
      </c>
      <c r="S47" s="57" t="s">
        <v>69</v>
      </c>
      <c r="T47" s="886" t="s">
        <v>48</v>
      </c>
      <c r="U47" s="887"/>
      <c r="V47" s="887"/>
      <c r="W47" s="57" t="s">
        <v>71</v>
      </c>
      <c r="X47" s="519" t="s">
        <v>72</v>
      </c>
      <c r="Y47" s="694" t="s">
        <v>48</v>
      </c>
      <c r="Z47" s="694"/>
      <c r="AA47" s="694"/>
      <c r="AB47" s="725"/>
      <c r="AC47" s="723"/>
      <c r="AD47" s="729" t="s">
        <v>48</v>
      </c>
      <c r="AE47" s="729"/>
      <c r="AF47" s="729"/>
      <c r="AG47" s="22"/>
      <c r="AH47" s="11"/>
      <c r="AI47" s="11"/>
      <c r="AJ47" s="11"/>
      <c r="AK47" s="11"/>
      <c r="AL47" s="11"/>
      <c r="AM47" s="11"/>
    </row>
    <row r="48" spans="1:39" ht="26.45" customHeight="1">
      <c r="A48" s="868"/>
      <c r="B48" s="677"/>
      <c r="C48" s="702" t="s">
        <v>75</v>
      </c>
      <c r="D48" s="850"/>
      <c r="E48" s="843"/>
      <c r="F48" s="744"/>
      <c r="G48" s="673"/>
      <c r="H48" s="28">
        <v>100000</v>
      </c>
      <c r="I48" s="37">
        <v>136000</v>
      </c>
      <c r="J48" s="899" t="s">
        <v>76</v>
      </c>
      <c r="K48" s="900"/>
      <c r="L48" s="901"/>
      <c r="M48" s="39">
        <v>21250</v>
      </c>
      <c r="N48" s="225">
        <v>21250</v>
      </c>
      <c r="O48" s="906" t="s">
        <v>77</v>
      </c>
      <c r="P48" s="907"/>
      <c r="Q48" s="908"/>
      <c r="R48" s="344">
        <v>37500</v>
      </c>
      <c r="S48" s="264">
        <v>53767</v>
      </c>
      <c r="T48" s="892" t="s">
        <v>48</v>
      </c>
      <c r="U48" s="805"/>
      <c r="V48" s="887"/>
      <c r="W48" s="57">
        <v>41250</v>
      </c>
      <c r="X48" s="539">
        <v>60982</v>
      </c>
      <c r="Y48" s="694" t="s">
        <v>48</v>
      </c>
      <c r="Z48" s="694"/>
      <c r="AA48" s="694"/>
      <c r="AB48" s="725"/>
      <c r="AC48" s="723"/>
      <c r="AD48" s="729"/>
      <c r="AE48" s="729"/>
      <c r="AF48" s="729"/>
      <c r="AG48" s="22"/>
      <c r="AH48" s="11"/>
      <c r="AI48" s="11"/>
      <c r="AJ48" s="11"/>
      <c r="AK48" s="11"/>
      <c r="AL48" s="11"/>
      <c r="AM48" s="11"/>
    </row>
    <row r="49" spans="1:39" ht="26.45" customHeight="1">
      <c r="A49" s="868"/>
      <c r="B49" s="677"/>
      <c r="C49" s="705" t="s">
        <v>54</v>
      </c>
      <c r="D49" s="879"/>
      <c r="E49" s="880"/>
      <c r="F49" s="24" t="s">
        <v>110</v>
      </c>
      <c r="G49" s="674"/>
      <c r="H49" s="32">
        <v>0.08</v>
      </c>
      <c r="I49" s="32">
        <v>0.05</v>
      </c>
      <c r="J49" s="53">
        <v>0.05</v>
      </c>
      <c r="K49" s="82">
        <v>0.02</v>
      </c>
      <c r="L49" s="135"/>
      <c r="M49" s="83">
        <v>0.06</v>
      </c>
      <c r="N49" s="32">
        <v>0.03</v>
      </c>
      <c r="O49" s="32">
        <v>0.06</v>
      </c>
      <c r="P49" s="127">
        <v>0.03</v>
      </c>
      <c r="Q49" s="162"/>
      <c r="R49" s="240" t="s">
        <v>48</v>
      </c>
      <c r="S49" s="240" t="s">
        <v>48</v>
      </c>
      <c r="T49" s="240" t="s">
        <v>48</v>
      </c>
      <c r="U49" s="240" t="s">
        <v>48</v>
      </c>
      <c r="V49" s="61"/>
      <c r="W49" s="240" t="s">
        <v>48</v>
      </c>
      <c r="X49" s="240" t="s">
        <v>48</v>
      </c>
      <c r="Y49" s="540" t="s">
        <v>48</v>
      </c>
      <c r="Z49" s="540" t="s">
        <v>48</v>
      </c>
      <c r="AA49" s="541"/>
      <c r="AB49" s="729"/>
      <c r="AC49" s="729"/>
      <c r="AD49" s="448"/>
      <c r="AE49" s="449"/>
      <c r="AF49" s="67"/>
      <c r="AG49" s="22"/>
      <c r="AH49" s="11"/>
      <c r="AI49" s="11"/>
      <c r="AJ49" s="11"/>
      <c r="AK49" s="11"/>
      <c r="AL49" s="11"/>
      <c r="AM49" s="11"/>
    </row>
    <row r="50" spans="1:39" ht="32.1" customHeight="1" thickBot="1">
      <c r="A50" s="868"/>
      <c r="B50" s="677"/>
      <c r="C50" s="681" t="s">
        <v>111</v>
      </c>
      <c r="D50" s="254" t="s">
        <v>112</v>
      </c>
      <c r="E50" s="789" t="s">
        <v>113</v>
      </c>
      <c r="F50" s="743" t="s">
        <v>114</v>
      </c>
      <c r="G50" s="675" t="s">
        <v>46</v>
      </c>
      <c r="H50" s="406">
        <f>((H39+H26+H8)/H48)</f>
        <v>4.7254399999999999</v>
      </c>
      <c r="I50" s="406">
        <f>((I39+I26+I8)/I48)</f>
        <v>3.5470441176470588</v>
      </c>
      <c r="J50" s="61"/>
      <c r="K50" s="59"/>
      <c r="L50" s="67"/>
      <c r="M50" s="406">
        <f>((M39+M26+M8)/M48)</f>
        <v>7.9910588235294115</v>
      </c>
      <c r="N50" s="406">
        <f>((N39+N26+N8)/N48)</f>
        <v>8.111623529411764</v>
      </c>
      <c r="O50" s="61"/>
      <c r="P50" s="59"/>
      <c r="Q50" s="67"/>
      <c r="R50" s="406">
        <f>((R26+0+0)/R48)</f>
        <v>1.27264</v>
      </c>
      <c r="S50" s="406">
        <f>((S39+S26+S8)/S48)</f>
        <v>5.2798928710919339</v>
      </c>
      <c r="T50" s="61"/>
      <c r="U50" s="59"/>
      <c r="V50" s="67"/>
      <c r="W50" s="406">
        <f>((W39+W26+W8)/W48)</f>
        <v>0.60606060606060608</v>
      </c>
      <c r="X50" s="406">
        <f>((X39+X26+X8)/X48)</f>
        <v>0.42868387393001212</v>
      </c>
      <c r="Y50" s="61"/>
      <c r="Z50" s="59"/>
      <c r="AA50" s="67"/>
      <c r="AB50" s="406">
        <f>((AB39+AB26+AB8)/AB20)</f>
        <v>0.2857142857142857</v>
      </c>
      <c r="AC50" s="406">
        <f>((AC39+AC26+AC8)/AC20)</f>
        <v>0.2958730158730159</v>
      </c>
      <c r="AD50" s="61"/>
      <c r="AE50" s="59"/>
      <c r="AF50" s="67"/>
      <c r="AG50" s="22"/>
      <c r="AH50" s="11"/>
      <c r="AI50" s="11"/>
      <c r="AJ50" s="11"/>
      <c r="AK50" s="11"/>
      <c r="AL50" s="11"/>
      <c r="AM50" s="11"/>
    </row>
    <row r="51" spans="1:39" ht="31.5" customHeight="1">
      <c r="A51" s="868"/>
      <c r="B51" s="677"/>
      <c r="C51" s="837"/>
      <c r="D51" s="93" t="s">
        <v>115</v>
      </c>
      <c r="E51" s="834"/>
      <c r="F51" s="744"/>
      <c r="G51" s="676"/>
      <c r="H51" s="39">
        <f>(H39+H26+H8)*1000/10000000</f>
        <v>47.254399999999997</v>
      </c>
      <c r="I51" s="39">
        <f>(I39+I26+I8)*1000/10000000</f>
        <v>48.239800000000002</v>
      </c>
      <c r="J51" s="61"/>
      <c r="K51" s="59"/>
      <c r="L51" s="126"/>
      <c r="M51" s="39">
        <f>(M39+M26+M8)*1000/10000000</f>
        <v>16.981000000000002</v>
      </c>
      <c r="N51" s="38">
        <f>(N39+N26+N8)*1000/10000000</f>
        <v>17.237200000000001</v>
      </c>
      <c r="O51" s="61"/>
      <c r="P51" s="59"/>
      <c r="Q51" s="126"/>
      <c r="R51" s="258">
        <f>(R39+R26+R8)*1000/10000000</f>
        <v>27.773399999999999</v>
      </c>
      <c r="S51" s="257">
        <f>(S39+S26+S8)*1000/10000000</f>
        <v>28.388400000000001</v>
      </c>
      <c r="T51" s="61"/>
      <c r="U51" s="59"/>
      <c r="V51" s="67"/>
      <c r="W51" s="258">
        <f>(W39+W26+W8)*1000/10000000</f>
        <v>2.5</v>
      </c>
      <c r="X51" s="258">
        <f>(X39+X26+X8)*1000/10000000</f>
        <v>2.6141999999999999</v>
      </c>
      <c r="Y51" s="61"/>
      <c r="Z51" s="59"/>
      <c r="AA51" s="67"/>
      <c r="AB51" s="39">
        <f>(AB39+AB26+AB8)*1000/10000000</f>
        <v>0.09</v>
      </c>
      <c r="AC51" s="39">
        <f>(AC39+AC26+AC8)*1000/10000000</f>
        <v>9.3200000000000005E-2</v>
      </c>
      <c r="AD51" s="61"/>
      <c r="AE51" s="59"/>
      <c r="AF51" s="126"/>
      <c r="AG51" s="11"/>
      <c r="AH51" s="11"/>
      <c r="AI51" s="11"/>
      <c r="AJ51" s="11"/>
      <c r="AK51" s="11"/>
      <c r="AL51" s="11"/>
      <c r="AM51" s="11"/>
    </row>
    <row r="52" spans="1:39" ht="20.45" customHeight="1">
      <c r="A52" s="868"/>
      <c r="B52" s="942" t="s">
        <v>116</v>
      </c>
      <c r="C52" s="739" t="s">
        <v>117</v>
      </c>
      <c r="D52" s="951" t="s">
        <v>118</v>
      </c>
      <c r="E52" s="735" t="s">
        <v>119</v>
      </c>
      <c r="F52" s="262" t="s">
        <v>120</v>
      </c>
      <c r="G52" s="664" t="s">
        <v>46</v>
      </c>
      <c r="H52" s="394">
        <f>H53+H54+H55</f>
        <v>6466.6525313000002</v>
      </c>
      <c r="I52" s="394">
        <f>I53+I54+I55</f>
        <v>6965.3665095999995</v>
      </c>
      <c r="J52" s="73"/>
      <c r="K52" s="71"/>
      <c r="L52" s="378"/>
      <c r="M52" s="394">
        <f>M53+M54+M55</f>
        <v>6466.6525313000002</v>
      </c>
      <c r="N52" s="394">
        <f>N53+N54+N55</f>
        <v>6965.3665095999995</v>
      </c>
      <c r="O52" s="73"/>
      <c r="P52" s="71"/>
      <c r="Q52" s="67"/>
      <c r="R52" s="57">
        <v>0</v>
      </c>
      <c r="S52" s="57">
        <v>0</v>
      </c>
      <c r="T52" s="59"/>
      <c r="U52" s="59"/>
      <c r="V52" s="59"/>
      <c r="W52" s="57">
        <v>0</v>
      </c>
      <c r="X52" s="57">
        <v>0</v>
      </c>
      <c r="Y52" s="58"/>
      <c r="Z52" s="58"/>
      <c r="AA52" s="58"/>
      <c r="AB52" s="283">
        <v>0</v>
      </c>
      <c r="AC52" s="283">
        <v>0</v>
      </c>
      <c r="AD52" s="64"/>
      <c r="AE52" s="71"/>
      <c r="AF52" s="67"/>
      <c r="AG52" s="11"/>
      <c r="AH52" s="11"/>
      <c r="AI52" s="11"/>
      <c r="AJ52" s="11"/>
      <c r="AK52" s="11"/>
      <c r="AL52" s="11"/>
      <c r="AM52" s="11"/>
    </row>
    <row r="53" spans="1:39" ht="20.45" customHeight="1">
      <c r="A53" s="868"/>
      <c r="B53" s="687"/>
      <c r="C53" s="740"/>
      <c r="D53" s="748"/>
      <c r="E53" s="736"/>
      <c r="F53" s="267" t="s">
        <v>105</v>
      </c>
      <c r="G53" s="665"/>
      <c r="H53" s="394">
        <f>H44*0.2</f>
        <v>4589.5640000000003</v>
      </c>
      <c r="I53" s="394">
        <f>I44*0.2</f>
        <v>4395.0879999999997</v>
      </c>
      <c r="J53" s="61"/>
      <c r="K53" s="59"/>
      <c r="L53" s="378"/>
      <c r="M53" s="394">
        <f>M44*0.2</f>
        <v>4589.5640000000003</v>
      </c>
      <c r="N53" s="394">
        <f>N44*0.2</f>
        <v>4395.0879999999997</v>
      </c>
      <c r="O53" s="61"/>
      <c r="P53" s="59"/>
      <c r="Q53" s="67"/>
      <c r="R53" s="57">
        <v>0</v>
      </c>
      <c r="S53" s="57">
        <v>0</v>
      </c>
      <c r="T53" s="59"/>
      <c r="U53" s="59"/>
      <c r="V53" s="59"/>
      <c r="W53" s="57">
        <v>0</v>
      </c>
      <c r="X53" s="57">
        <v>0</v>
      </c>
      <c r="Y53" s="58"/>
      <c r="Z53" s="58"/>
      <c r="AA53" s="58"/>
      <c r="AB53" s="283">
        <v>0</v>
      </c>
      <c r="AC53" s="283">
        <v>0</v>
      </c>
      <c r="AD53" s="377"/>
      <c r="AE53" s="59"/>
      <c r="AF53" s="67"/>
      <c r="AG53" s="11"/>
      <c r="AH53" s="11"/>
      <c r="AI53" s="11"/>
      <c r="AJ53" s="11"/>
      <c r="AK53" s="11"/>
      <c r="AL53" s="11"/>
      <c r="AM53" s="11"/>
    </row>
    <row r="54" spans="1:39" ht="20.45" customHeight="1">
      <c r="A54" s="868"/>
      <c r="B54" s="687"/>
      <c r="C54" s="740"/>
      <c r="D54" s="748"/>
      <c r="E54" s="737"/>
      <c r="F54" s="338" t="s">
        <v>121</v>
      </c>
      <c r="G54" s="665"/>
      <c r="H54" s="394">
        <f>H45*0.34941</f>
        <v>1607.6109513000001</v>
      </c>
      <c r="I54" s="394">
        <f>I45*0.34941</f>
        <v>2173.5258696000005</v>
      </c>
      <c r="J54" s="61"/>
      <c r="K54" s="59"/>
      <c r="L54" s="67"/>
      <c r="M54" s="394">
        <f>M45*0.34941</f>
        <v>1607.6109513000001</v>
      </c>
      <c r="N54" s="394">
        <f>N45*0.34941</f>
        <v>2173.5258696000005</v>
      </c>
      <c r="O54" s="61"/>
      <c r="P54" s="59"/>
      <c r="Q54" s="136"/>
      <c r="R54" s="57">
        <v>0</v>
      </c>
      <c r="S54" s="57">
        <v>0</v>
      </c>
      <c r="T54" s="59"/>
      <c r="U54" s="59"/>
      <c r="V54" s="59"/>
      <c r="W54" s="57">
        <v>0</v>
      </c>
      <c r="X54" s="57">
        <v>0</v>
      </c>
      <c r="Y54" s="58"/>
      <c r="Z54" s="58"/>
      <c r="AA54" s="58"/>
      <c r="AB54" s="283">
        <v>0</v>
      </c>
      <c r="AC54" s="283">
        <v>0</v>
      </c>
      <c r="AD54" s="377"/>
      <c r="AE54" s="59"/>
      <c r="AF54" s="136"/>
      <c r="AG54" s="11"/>
      <c r="AH54" s="11"/>
      <c r="AI54" s="11"/>
      <c r="AJ54" s="11"/>
      <c r="AK54" s="11"/>
      <c r="AL54" s="11"/>
      <c r="AM54" s="11"/>
    </row>
    <row r="55" spans="1:39" ht="20.45" customHeight="1">
      <c r="A55" s="868"/>
      <c r="B55" s="687"/>
      <c r="C55" s="703"/>
      <c r="D55" s="748"/>
      <c r="E55" s="738"/>
      <c r="F55" s="338" t="s">
        <v>107</v>
      </c>
      <c r="G55" s="666"/>
      <c r="H55" s="394">
        <f>H46*0.08952</f>
        <v>269.47757999999999</v>
      </c>
      <c r="I55" s="394">
        <f>I46*0.08952</f>
        <v>396.75263999999999</v>
      </c>
      <c r="J55" s="61"/>
      <c r="K55" s="59"/>
      <c r="L55" s="67"/>
      <c r="M55" s="394">
        <f>M46*0.08952</f>
        <v>269.47757999999999</v>
      </c>
      <c r="N55" s="394">
        <f>N46*0.08952</f>
        <v>396.75263999999999</v>
      </c>
      <c r="O55" s="61"/>
      <c r="P55" s="59"/>
      <c r="Q55" s="67"/>
      <c r="R55" s="57">
        <v>0</v>
      </c>
      <c r="S55" s="57">
        <v>0</v>
      </c>
      <c r="T55" s="59"/>
      <c r="U55" s="59"/>
      <c r="V55" s="59"/>
      <c r="W55" s="57">
        <v>0</v>
      </c>
      <c r="X55" s="57">
        <v>0</v>
      </c>
      <c r="Y55" s="58"/>
      <c r="Z55" s="58"/>
      <c r="AA55" s="58"/>
      <c r="AB55" s="283">
        <v>0</v>
      </c>
      <c r="AC55" s="283">
        <v>0</v>
      </c>
      <c r="AD55" s="61"/>
      <c r="AE55" s="59"/>
      <c r="AF55" s="67"/>
      <c r="AG55" s="11"/>
      <c r="AH55" s="11"/>
      <c r="AI55" s="11"/>
      <c r="AJ55" s="11"/>
      <c r="AK55" s="11"/>
      <c r="AL55" s="11"/>
      <c r="AM55" s="11"/>
    </row>
    <row r="56" spans="1:39" ht="26.45" customHeight="1">
      <c r="A56" s="868"/>
      <c r="B56" s="687"/>
      <c r="C56" s="835" t="s">
        <v>122</v>
      </c>
      <c r="D56" s="748"/>
      <c r="E56" s="732" t="s">
        <v>123</v>
      </c>
      <c r="F56" s="340" t="s">
        <v>124</v>
      </c>
      <c r="G56" s="675" t="s">
        <v>46</v>
      </c>
      <c r="H56" s="395">
        <f>H57+H59+H58</f>
        <v>41571.699747999999</v>
      </c>
      <c r="I56" s="395">
        <f>I57+I59+I58</f>
        <v>32522.900668000002</v>
      </c>
      <c r="J56" s="61"/>
      <c r="K56" s="59"/>
      <c r="L56" s="67"/>
      <c r="M56" s="395">
        <f>M57+M59</f>
        <v>27860.558500000003</v>
      </c>
      <c r="N56" s="395">
        <f>N57+N59</f>
        <v>27568.535370000001</v>
      </c>
      <c r="O56" s="61"/>
      <c r="P56" s="59"/>
      <c r="Q56" s="67"/>
      <c r="R56" s="406">
        <f>R57+R59+R58</f>
        <v>7961.1412479999999</v>
      </c>
      <c r="S56" s="406">
        <f>S57+S59+S58</f>
        <v>8775.6282880000017</v>
      </c>
      <c r="T56" s="61"/>
      <c r="U56" s="59"/>
      <c r="V56" s="67"/>
      <c r="W56" s="406">
        <f>W57+W59+W58</f>
        <v>5750</v>
      </c>
      <c r="X56" s="406">
        <f>X57+X59+X58</f>
        <v>6074.76</v>
      </c>
      <c r="Y56" s="61"/>
      <c r="Z56" s="59"/>
      <c r="AA56" s="67"/>
      <c r="AB56" s="406">
        <f>AB57+AB59+AB58</f>
        <v>207</v>
      </c>
      <c r="AC56" s="406">
        <f>AC57+AC59+AC58</f>
        <v>214.36</v>
      </c>
      <c r="AD56" s="61"/>
      <c r="AE56" s="59"/>
      <c r="AF56" s="67"/>
      <c r="AG56" s="11"/>
      <c r="AH56" s="11"/>
      <c r="AI56" s="11"/>
      <c r="AJ56" s="11"/>
      <c r="AK56" s="11"/>
      <c r="AL56" s="11"/>
      <c r="AM56" s="11"/>
    </row>
    <row r="57" spans="1:39" ht="26.45" customHeight="1">
      <c r="A57" s="868"/>
      <c r="B57" s="687"/>
      <c r="C57" s="746"/>
      <c r="D57" s="748"/>
      <c r="E57" s="733"/>
      <c r="F57" s="341" t="s">
        <v>125</v>
      </c>
      <c r="G57" s="932"/>
      <c r="H57" s="395">
        <f>(M57+R57+W57)</f>
        <v>32509.350000000002</v>
      </c>
      <c r="I57" s="395">
        <f>(N57+S57+X57)</f>
        <v>32521.770000000004</v>
      </c>
      <c r="J57" s="61"/>
      <c r="K57" s="59"/>
      <c r="L57" s="67"/>
      <c r="M57" s="395">
        <f>(M4-M10)*0.23</f>
        <v>26759.350000000002</v>
      </c>
      <c r="N57" s="395">
        <f>(N4-N10)*0.23</f>
        <v>26447.010000000002</v>
      </c>
      <c r="O57" s="61"/>
      <c r="P57" s="59"/>
      <c r="Q57" s="67"/>
      <c r="R57" s="395">
        <v>0</v>
      </c>
      <c r="S57" s="395">
        <v>0</v>
      </c>
      <c r="T57" s="61"/>
      <c r="U57" s="59"/>
      <c r="V57" s="67"/>
      <c r="W57" s="395">
        <f>(W4-W10)*0.23</f>
        <v>5750</v>
      </c>
      <c r="X57" s="395">
        <f>(X4-X10)*0.23</f>
        <v>6074.76</v>
      </c>
      <c r="Y57" s="61"/>
      <c r="Z57" s="59"/>
      <c r="AA57" s="67"/>
      <c r="AB57" s="395">
        <f>(AB4-AB10)*0.23</f>
        <v>207</v>
      </c>
      <c r="AC57" s="395">
        <f>(AC4-AC10)*0.23</f>
        <v>214.36</v>
      </c>
      <c r="AD57" s="61"/>
      <c r="AE57" s="59"/>
      <c r="AF57" s="67"/>
      <c r="AG57" s="11"/>
      <c r="AH57" s="11"/>
      <c r="AI57" s="11"/>
      <c r="AJ57" s="11"/>
      <c r="AK57" s="11"/>
      <c r="AL57" s="11"/>
      <c r="AM57" s="11"/>
    </row>
    <row r="58" spans="1:39" ht="26.45" customHeight="1">
      <c r="A58" s="868"/>
      <c r="B58" s="687"/>
      <c r="C58" s="746"/>
      <c r="D58" s="748"/>
      <c r="E58" s="733"/>
      <c r="F58" s="338" t="s">
        <v>126</v>
      </c>
      <c r="G58" s="932"/>
      <c r="H58" s="396">
        <f>M58+R58+W58+AB58</f>
        <v>0.51286399999999999</v>
      </c>
      <c r="I58" s="396">
        <f>N58+S58+X58+AC58</f>
        <v>0.56533400000000011</v>
      </c>
      <c r="J58" s="61"/>
      <c r="K58" s="59"/>
      <c r="L58" s="67"/>
      <c r="M58" s="399">
        <v>0</v>
      </c>
      <c r="N58" s="399">
        <v>0</v>
      </c>
      <c r="O58" s="61"/>
      <c r="P58" s="59"/>
      <c r="Q58" s="67"/>
      <c r="R58" s="397">
        <f>((R24/100)*5)*0.00022</f>
        <v>0.51286399999999999</v>
      </c>
      <c r="S58" s="397">
        <f>((S24/100)*5)*0.00022</f>
        <v>0.56533400000000011</v>
      </c>
      <c r="T58" s="61"/>
      <c r="U58" s="59"/>
      <c r="V58" s="67"/>
      <c r="W58" s="39">
        <v>0</v>
      </c>
      <c r="X58" s="37">
        <v>0</v>
      </c>
      <c r="Y58" s="61"/>
      <c r="Z58" s="59"/>
      <c r="AA58" s="67"/>
      <c r="AB58" s="285">
        <v>0</v>
      </c>
      <c r="AC58" s="287">
        <v>0</v>
      </c>
      <c r="AD58" s="61"/>
      <c r="AE58" s="59"/>
      <c r="AF58" s="67"/>
      <c r="AG58" s="11"/>
      <c r="AH58" s="11"/>
      <c r="AI58" s="11"/>
      <c r="AJ58" s="11"/>
      <c r="AK58" s="11"/>
      <c r="AL58" s="11"/>
      <c r="AM58" s="11"/>
    </row>
    <row r="59" spans="1:39" ht="26.45" customHeight="1">
      <c r="A59" s="868"/>
      <c r="B59" s="687"/>
      <c r="C59" s="746"/>
      <c r="D59" s="748"/>
      <c r="E59" s="733"/>
      <c r="F59" s="341" t="s">
        <v>127</v>
      </c>
      <c r="G59" s="932"/>
      <c r="H59" s="395">
        <f>M59+R59+W59+AB59</f>
        <v>9061.8368840000003</v>
      </c>
      <c r="I59" s="397">
        <f>I58</f>
        <v>0.56533400000000011</v>
      </c>
      <c r="J59" s="61"/>
      <c r="K59" s="59"/>
      <c r="L59" s="67"/>
      <c r="M59" s="400">
        <f>M58+(M24*0.17073)</f>
        <v>1101.2085</v>
      </c>
      <c r="N59" s="400">
        <f>N58+(N24*0.17073)</f>
        <v>1121.5253700000001</v>
      </c>
      <c r="O59" s="61"/>
      <c r="P59" s="59"/>
      <c r="Q59" s="67"/>
      <c r="R59" s="400">
        <f>R58+(R24*0.17073)</f>
        <v>7960.6283839999996</v>
      </c>
      <c r="S59" s="400">
        <f>S58+(S24*0.17073)</f>
        <v>8775.0629540000009</v>
      </c>
      <c r="T59" s="61"/>
      <c r="U59" s="59"/>
      <c r="V59" s="67"/>
      <c r="W59" s="39">
        <v>0</v>
      </c>
      <c r="X59" s="37">
        <v>0</v>
      </c>
      <c r="Y59" s="61"/>
      <c r="Z59" s="59"/>
      <c r="AA59" s="67"/>
      <c r="AB59" s="285">
        <v>0</v>
      </c>
      <c r="AC59" s="287">
        <v>0</v>
      </c>
      <c r="AD59" s="61"/>
      <c r="AE59" s="59"/>
      <c r="AF59" s="67"/>
      <c r="AG59" s="11"/>
      <c r="AH59" s="11"/>
      <c r="AI59" s="11"/>
      <c r="AJ59" s="11"/>
      <c r="AK59" s="11"/>
      <c r="AL59" s="11"/>
      <c r="AM59" s="11"/>
    </row>
    <row r="60" spans="1:39" ht="26.45" customHeight="1">
      <c r="A60" s="868"/>
      <c r="B60" s="687"/>
      <c r="C60" s="746"/>
      <c r="D60" s="748"/>
      <c r="E60" s="733"/>
      <c r="F60" s="341" t="s">
        <v>128</v>
      </c>
      <c r="G60" s="932"/>
      <c r="H60" s="395">
        <f>(H61+H62)</f>
        <v>67587.670499999993</v>
      </c>
      <c r="I60" s="395">
        <f>(I8+I26)*0.1533</f>
        <v>68949.740999999995</v>
      </c>
      <c r="J60" s="61"/>
      <c r="K60" s="59"/>
      <c r="L60" s="67"/>
      <c r="M60" s="395">
        <f>(M61+M62)</f>
        <v>21347.1783</v>
      </c>
      <c r="N60" s="395">
        <f>(N8+N26)*0.1533</f>
        <v>21422.7552</v>
      </c>
      <c r="O60" s="61"/>
      <c r="P60" s="59"/>
      <c r="Q60" s="67"/>
      <c r="R60" s="395">
        <f>(R61+R62)</f>
        <v>42407.992199999993</v>
      </c>
      <c r="S60" s="395">
        <f>(S8+S26)*0.1533</f>
        <v>43519.417199999996</v>
      </c>
      <c r="T60" s="61"/>
      <c r="U60" s="59"/>
      <c r="V60" s="67"/>
      <c r="W60" s="395">
        <f>(W8+W26)*0.1533</f>
        <v>3832.5</v>
      </c>
      <c r="X60" s="395">
        <f>(X8+X26)*0.1533</f>
        <v>4007.5685999999996</v>
      </c>
      <c r="Y60" s="61"/>
      <c r="Z60" s="59"/>
      <c r="AA60" s="67"/>
      <c r="AB60" s="395">
        <f>(AB8+AB26)*0.1533</f>
        <v>137.97</v>
      </c>
      <c r="AC60" s="395">
        <f>(AC8+AC26)*0.1533</f>
        <v>142.87559999999999</v>
      </c>
      <c r="AD60" s="61"/>
      <c r="AE60" s="59"/>
      <c r="AF60" s="67"/>
      <c r="AG60" s="11"/>
      <c r="AH60" s="11"/>
      <c r="AI60" s="11"/>
      <c r="AJ60" s="11"/>
      <c r="AK60" s="11"/>
      <c r="AL60" s="11"/>
      <c r="AM60" s="11"/>
    </row>
    <row r="61" spans="1:39" ht="26.45" customHeight="1">
      <c r="A61" s="868"/>
      <c r="B61" s="687"/>
      <c r="C61" s="746"/>
      <c r="D61" s="748"/>
      <c r="E61" s="733"/>
      <c r="F61" s="341" t="s">
        <v>129</v>
      </c>
      <c r="G61" s="932"/>
      <c r="H61" s="395">
        <f>H6*0.1533</f>
        <v>59451.426299999999</v>
      </c>
      <c r="I61" s="395">
        <f>I8*0.1533</f>
        <v>59897.6826</v>
      </c>
      <c r="J61" s="401"/>
      <c r="K61" s="59"/>
      <c r="L61" s="67"/>
      <c r="M61" s="395">
        <f>M6*0.1533</f>
        <v>20358.3933</v>
      </c>
      <c r="N61" s="395">
        <f>N8*0.1533</f>
        <v>20433.9702</v>
      </c>
      <c r="O61" s="61"/>
      <c r="P61" s="59"/>
      <c r="Q61" s="67"/>
      <c r="R61" s="395">
        <f>R6*0.1533</f>
        <v>35260.532999999996</v>
      </c>
      <c r="S61" s="395">
        <f>S8*0.1533</f>
        <v>35456.143799999998</v>
      </c>
      <c r="T61" s="61"/>
      <c r="U61" s="59"/>
      <c r="V61" s="67"/>
      <c r="W61" s="395">
        <f>W6*0.1533</f>
        <v>3832.5</v>
      </c>
      <c r="X61" s="395">
        <f>X6*0.1533</f>
        <v>4007.5685999999996</v>
      </c>
      <c r="Y61" s="61"/>
      <c r="Z61" s="59"/>
      <c r="AA61" s="67"/>
      <c r="AB61" s="432">
        <f>AB6*0.1533</f>
        <v>137.97</v>
      </c>
      <c r="AC61" s="432">
        <f>AC6*0.1533</f>
        <v>142.87559999999999</v>
      </c>
      <c r="AD61" s="61"/>
      <c r="AE61" s="59"/>
      <c r="AF61" s="67"/>
      <c r="AG61" s="11"/>
      <c r="AH61" s="11"/>
      <c r="AI61" s="11"/>
      <c r="AJ61" s="11"/>
      <c r="AK61" s="11"/>
      <c r="AL61" s="11"/>
      <c r="AM61" s="11"/>
    </row>
    <row r="62" spans="1:39" ht="26.45" customHeight="1">
      <c r="A62" s="868"/>
      <c r="B62" s="687"/>
      <c r="C62" s="746"/>
      <c r="D62" s="748"/>
      <c r="E62" s="733"/>
      <c r="F62" s="341" t="s">
        <v>127</v>
      </c>
      <c r="G62" s="932"/>
      <c r="H62" s="395">
        <f>H24*0.1533</f>
        <v>8136.2441999999992</v>
      </c>
      <c r="I62" s="395">
        <f>I26*0.1533</f>
        <v>9052.0583999999999</v>
      </c>
      <c r="J62" s="61"/>
      <c r="K62" s="59"/>
      <c r="L62" s="67"/>
      <c r="M62" s="395">
        <f>M24*0.1533</f>
        <v>988.78499999999997</v>
      </c>
      <c r="N62" s="395">
        <f>N26*0.1533</f>
        <v>988.78499999999997</v>
      </c>
      <c r="O62" s="61"/>
      <c r="P62" s="59"/>
      <c r="Q62" s="67"/>
      <c r="R62" s="395">
        <f>R24*0.1533</f>
        <v>7147.4591999999993</v>
      </c>
      <c r="S62" s="395">
        <f>S26*0.1533</f>
        <v>8063.2733999999991</v>
      </c>
      <c r="T62" s="61"/>
      <c r="U62" s="59"/>
      <c r="V62" s="67"/>
      <c r="W62" s="399">
        <v>0</v>
      </c>
      <c r="X62" s="399">
        <v>0</v>
      </c>
      <c r="Y62" s="61"/>
      <c r="Z62" s="59"/>
      <c r="AA62" s="67"/>
      <c r="AB62" s="395">
        <f>AB24*0.1533</f>
        <v>0</v>
      </c>
      <c r="AC62" s="395">
        <f>AC26*0.1533</f>
        <v>0</v>
      </c>
      <c r="AD62" s="61"/>
      <c r="AE62" s="59"/>
      <c r="AF62" s="67"/>
      <c r="AG62" s="11"/>
      <c r="AH62" s="11"/>
      <c r="AI62" s="11"/>
      <c r="AJ62" s="11"/>
      <c r="AK62" s="11"/>
      <c r="AL62" s="11"/>
      <c r="AM62" s="11"/>
    </row>
    <row r="63" spans="1:39" ht="26.45" customHeight="1">
      <c r="A63" s="868"/>
      <c r="B63" s="687"/>
      <c r="C63" s="835" t="s">
        <v>122</v>
      </c>
      <c r="D63" s="748"/>
      <c r="E63" s="790" t="s">
        <v>130</v>
      </c>
      <c r="F63" s="341" t="s">
        <v>131</v>
      </c>
      <c r="G63" s="932"/>
      <c r="H63" s="395">
        <f>(H5+H23+H25)*0.1533</f>
        <v>9566.8397999999997</v>
      </c>
      <c r="I63" s="395">
        <f>(I5+I23+I25)*0.1533</f>
        <v>10630.1286</v>
      </c>
      <c r="J63" s="61"/>
      <c r="K63" s="59"/>
      <c r="L63" s="67"/>
      <c r="M63" s="395">
        <f>(M5+M23+M25)*0.1533</f>
        <v>2744.9897999999998</v>
      </c>
      <c r="N63" s="395">
        <f>(N5+N23+N25)*0.1533</f>
        <v>3062.9339999999997</v>
      </c>
      <c r="O63" s="61"/>
      <c r="P63" s="59"/>
      <c r="Q63" s="67"/>
      <c r="R63" s="395">
        <f>(R5+R23+R25)*0.1533</f>
        <v>6821.8499999999995</v>
      </c>
      <c r="S63" s="395">
        <f>(S5+S23+S25)*0.1533</f>
        <v>7567.1945999999998</v>
      </c>
      <c r="T63" s="61"/>
      <c r="U63" s="59"/>
      <c r="V63" s="67"/>
      <c r="W63" s="399">
        <v>0</v>
      </c>
      <c r="X63" s="399">
        <v>0</v>
      </c>
      <c r="Y63" s="61"/>
      <c r="Z63" s="59"/>
      <c r="AA63" s="67"/>
      <c r="AB63" s="395">
        <v>0</v>
      </c>
      <c r="AC63" s="395">
        <v>0</v>
      </c>
      <c r="AD63" s="61"/>
      <c r="AE63" s="59"/>
      <c r="AF63" s="67"/>
      <c r="AG63" s="11"/>
      <c r="AH63" s="11"/>
      <c r="AI63" s="11"/>
      <c r="AJ63" s="11"/>
      <c r="AK63" s="11"/>
      <c r="AL63" s="11"/>
      <c r="AM63" s="11"/>
    </row>
    <row r="64" spans="1:39" ht="26.45" customHeight="1">
      <c r="A64" s="868"/>
      <c r="B64" s="687"/>
      <c r="C64" s="746"/>
      <c r="D64" s="748"/>
      <c r="E64" s="791"/>
      <c r="F64" s="342" t="s">
        <v>132</v>
      </c>
      <c r="G64" s="932"/>
      <c r="H64" s="395">
        <f>(H5+H23)*0.1533</f>
        <v>9398.2097999999987</v>
      </c>
      <c r="I64" s="395">
        <f>(I5+I23)*0.1533</f>
        <v>10445.555399999999</v>
      </c>
      <c r="J64" s="61"/>
      <c r="K64" s="59"/>
      <c r="L64" s="67"/>
      <c r="M64" s="395">
        <f>(M5+M23)*0.1533</f>
        <v>2744.9897999999998</v>
      </c>
      <c r="N64" s="395">
        <f>(N5+N23)*0.1533</f>
        <v>3062.9339999999997</v>
      </c>
      <c r="O64" s="61"/>
      <c r="P64" s="59"/>
      <c r="Q64" s="67"/>
      <c r="R64" s="395">
        <f>(R5+R23)*0.1533</f>
        <v>6653.2199999999993</v>
      </c>
      <c r="S64" s="395">
        <f>(S5+S23)*0.1533</f>
        <v>7382.6214</v>
      </c>
      <c r="T64" s="61"/>
      <c r="U64" s="59"/>
      <c r="V64" s="67"/>
      <c r="W64" s="399">
        <v>0</v>
      </c>
      <c r="X64" s="399">
        <v>0</v>
      </c>
      <c r="Y64" s="61"/>
      <c r="Z64" s="59"/>
      <c r="AA64" s="67"/>
      <c r="AB64" s="395">
        <v>0</v>
      </c>
      <c r="AC64" s="395">
        <v>0</v>
      </c>
      <c r="AD64" s="61"/>
      <c r="AE64" s="59"/>
      <c r="AF64" s="67"/>
      <c r="AG64" s="11"/>
      <c r="AH64" s="11"/>
      <c r="AI64" s="11"/>
      <c r="AJ64" s="11"/>
      <c r="AK64" s="11"/>
      <c r="AL64" s="11"/>
      <c r="AM64" s="11"/>
    </row>
    <row r="65" spans="1:39" ht="26.45" customHeight="1">
      <c r="A65" s="868"/>
      <c r="B65" s="687"/>
      <c r="C65" s="734" t="s">
        <v>133</v>
      </c>
      <c r="D65" s="748"/>
      <c r="E65" s="339" t="s">
        <v>119</v>
      </c>
      <c r="F65" s="338" t="s">
        <v>106</v>
      </c>
      <c r="G65" s="932"/>
      <c r="H65" s="395">
        <f>(H45)*0.34941</f>
        <v>1607.6109513000001</v>
      </c>
      <c r="I65" s="395">
        <f>(I45)*0.34941</f>
        <v>2173.5258696000005</v>
      </c>
      <c r="J65" s="61"/>
      <c r="K65" s="59"/>
      <c r="L65" s="67"/>
      <c r="M65" s="395">
        <f>(M37/100*1)*0.34941</f>
        <v>106.77620189999999</v>
      </c>
      <c r="N65" s="395">
        <f>(N37/100*1)*0.34941</f>
        <v>114.00549479999999</v>
      </c>
      <c r="O65" s="61"/>
      <c r="P65" s="59"/>
      <c r="Q65" s="67"/>
      <c r="R65" s="124">
        <v>0</v>
      </c>
      <c r="S65" s="37">
        <v>0</v>
      </c>
      <c r="T65" s="61"/>
      <c r="U65" s="59"/>
      <c r="V65" s="67"/>
      <c r="W65" s="399">
        <v>0</v>
      </c>
      <c r="X65" s="399">
        <v>0</v>
      </c>
      <c r="Y65" s="61"/>
      <c r="Z65" s="59"/>
      <c r="AA65" s="67"/>
      <c r="AB65" s="395">
        <f>(AB37/100*1)*0.34941</f>
        <v>0</v>
      </c>
      <c r="AC65" s="395">
        <f>(AC37/100*1)*0.34941</f>
        <v>0</v>
      </c>
      <c r="AD65" s="61"/>
      <c r="AE65" s="59"/>
      <c r="AF65" s="67"/>
      <c r="AG65" s="11"/>
      <c r="AH65" s="11"/>
      <c r="AI65" s="11"/>
      <c r="AJ65" s="11"/>
      <c r="AK65" s="11"/>
      <c r="AL65" s="11"/>
      <c r="AM65" s="11"/>
    </row>
    <row r="66" spans="1:39" ht="26.45" customHeight="1">
      <c r="A66" s="868"/>
      <c r="B66" s="687"/>
      <c r="C66" s="734"/>
      <c r="D66" s="748"/>
      <c r="E66" s="339" t="s">
        <v>119</v>
      </c>
      <c r="F66" s="338" t="s">
        <v>107</v>
      </c>
      <c r="G66" s="932"/>
      <c r="H66" s="395">
        <f>(H46)*64.51</f>
        <v>194191.22750000001</v>
      </c>
      <c r="I66" s="395">
        <f>(I46)*64.51</f>
        <v>285908.32</v>
      </c>
      <c r="J66" s="61"/>
      <c r="K66" s="59"/>
      <c r="L66" s="67"/>
      <c r="M66" s="395">
        <f>(M37/100*1)*64.51</f>
        <v>19713.6109</v>
      </c>
      <c r="N66" s="395">
        <f>(N37/100*1)*64.51</f>
        <v>21048.322799999998</v>
      </c>
      <c r="O66" s="61"/>
      <c r="P66" s="59"/>
      <c r="Q66" s="67"/>
      <c r="R66" s="124">
        <v>0</v>
      </c>
      <c r="S66" s="37">
        <v>0</v>
      </c>
      <c r="T66" s="61"/>
      <c r="U66" s="59"/>
      <c r="V66" s="67"/>
      <c r="W66" s="399">
        <v>0</v>
      </c>
      <c r="X66" s="399">
        <v>0</v>
      </c>
      <c r="Y66" s="61"/>
      <c r="Z66" s="59"/>
      <c r="AA66" s="67"/>
      <c r="AB66" s="395">
        <f>(AB37/100*1)*64.51</f>
        <v>0</v>
      </c>
      <c r="AC66" s="395">
        <f>(AC37/100*1)*64.51</f>
        <v>0</v>
      </c>
      <c r="AD66" s="61"/>
      <c r="AE66" s="59"/>
      <c r="AF66" s="67"/>
      <c r="AG66" s="11"/>
      <c r="AH66" s="11"/>
      <c r="AI66" s="11"/>
      <c r="AJ66" s="11"/>
      <c r="AK66" s="11"/>
      <c r="AL66" s="11"/>
      <c r="AM66" s="11"/>
    </row>
    <row r="67" spans="1:39" ht="26.45" customHeight="1">
      <c r="A67" s="868"/>
      <c r="B67" s="687"/>
      <c r="C67" s="734"/>
      <c r="D67" s="748"/>
      <c r="E67" s="341" t="s">
        <v>134</v>
      </c>
      <c r="F67" s="338" t="s">
        <v>90</v>
      </c>
      <c r="G67" s="932"/>
      <c r="H67" s="395">
        <f>H31*0.199020509949457</f>
        <v>447.79614738627822</v>
      </c>
      <c r="I67" s="395">
        <f>I31*0.199020509949457</f>
        <v>507.13411242770889</v>
      </c>
      <c r="J67" s="61"/>
      <c r="K67" s="59"/>
      <c r="L67" s="67"/>
      <c r="M67" s="39">
        <v>0</v>
      </c>
      <c r="N67" s="37">
        <v>0</v>
      </c>
      <c r="O67" s="61"/>
      <c r="P67" s="59"/>
      <c r="Q67" s="67"/>
      <c r="R67" s="395">
        <f>(R31)*0.199020509949457</f>
        <v>447.79614738627822</v>
      </c>
      <c r="S67" s="395">
        <f>S31*0.199020509949457</f>
        <v>507.13411242770889</v>
      </c>
      <c r="T67" s="61"/>
      <c r="U67" s="59"/>
      <c r="V67" s="67"/>
      <c r="W67" s="399">
        <v>0</v>
      </c>
      <c r="X67" s="399">
        <v>0</v>
      </c>
      <c r="Y67" s="61"/>
      <c r="Z67" s="59"/>
      <c r="AA67" s="67"/>
      <c r="AB67" s="39">
        <v>0</v>
      </c>
      <c r="AC67" s="37">
        <v>0</v>
      </c>
      <c r="AD67" s="61"/>
      <c r="AE67" s="59"/>
      <c r="AF67" s="67"/>
      <c r="AG67" s="12"/>
      <c r="AH67" s="12"/>
      <c r="AI67" s="11"/>
      <c r="AJ67" s="11"/>
      <c r="AK67" s="11"/>
      <c r="AL67" s="11"/>
      <c r="AM67" s="11"/>
    </row>
    <row r="68" spans="1:39" ht="26.45" customHeight="1">
      <c r="A68" s="868"/>
      <c r="B68" s="687"/>
      <c r="C68" s="680" t="s">
        <v>135</v>
      </c>
      <c r="D68" s="748"/>
      <c r="E68" s="787" t="s">
        <v>136</v>
      </c>
      <c r="F68" s="683"/>
      <c r="G68" s="932"/>
      <c r="H68" s="432">
        <f>H52+H60</f>
        <v>74054.323031299995</v>
      </c>
      <c r="I68" s="432">
        <f>I52+I60</f>
        <v>75915.107509599999</v>
      </c>
      <c r="J68" s="61"/>
      <c r="K68" s="59"/>
      <c r="L68" s="67"/>
      <c r="M68" s="432">
        <f>M52+M60</f>
        <v>27813.830831300002</v>
      </c>
      <c r="N68" s="432">
        <f>N52+N60</f>
        <v>28388.1217096</v>
      </c>
      <c r="O68" s="61"/>
      <c r="P68" s="59"/>
      <c r="Q68" s="67"/>
      <c r="R68" s="432">
        <f>R52+R60</f>
        <v>42407.992199999993</v>
      </c>
      <c r="S68" s="432">
        <f>S52+S60</f>
        <v>43519.417199999996</v>
      </c>
      <c r="T68" s="61"/>
      <c r="U68" s="59"/>
      <c r="V68" s="67"/>
      <c r="W68" s="432">
        <f>W52+W60</f>
        <v>3832.5</v>
      </c>
      <c r="X68" s="432">
        <f>X52+X60</f>
        <v>4007.5685999999996</v>
      </c>
      <c r="Y68" s="61"/>
      <c r="Z68" s="59"/>
      <c r="AA68" s="67"/>
      <c r="AB68" s="432">
        <f>AB52+AB60</f>
        <v>137.97</v>
      </c>
      <c r="AC68" s="432">
        <f>AC52+AC60</f>
        <v>142.87559999999999</v>
      </c>
      <c r="AD68" s="61"/>
      <c r="AE68" s="59"/>
      <c r="AF68" s="67"/>
      <c r="AG68" s="22"/>
      <c r="AH68" s="11"/>
      <c r="AI68" s="11"/>
      <c r="AJ68" s="11"/>
      <c r="AK68" s="11"/>
      <c r="AL68" s="11"/>
      <c r="AM68" s="11"/>
    </row>
    <row r="69" spans="1:39" ht="26.45" customHeight="1">
      <c r="A69" s="868"/>
      <c r="B69" s="687"/>
      <c r="C69" s="680"/>
      <c r="D69" s="748"/>
      <c r="E69" s="795" t="s">
        <v>137</v>
      </c>
      <c r="F69" s="796"/>
      <c r="G69" s="668"/>
      <c r="H69" s="497">
        <f>H52+H56</f>
        <v>48038.352279300001</v>
      </c>
      <c r="I69" s="498">
        <f>I52+I56</f>
        <v>39488.267177599999</v>
      </c>
      <c r="J69" s="460"/>
      <c r="K69" s="461"/>
      <c r="L69" s="462"/>
      <c r="M69" s="498">
        <f>M52+M55</f>
        <v>6736.1301113</v>
      </c>
      <c r="N69" s="498">
        <f>N52+N56</f>
        <v>34533.901879600002</v>
      </c>
      <c r="O69" s="460"/>
      <c r="P69" s="461"/>
      <c r="Q69" s="462"/>
      <c r="R69" s="498">
        <f>R52+R60</f>
        <v>42407.992199999993</v>
      </c>
      <c r="S69" s="498">
        <f>S52+S60</f>
        <v>43519.417199999996</v>
      </c>
      <c r="T69" s="460"/>
      <c r="U69" s="461"/>
      <c r="V69" s="462"/>
      <c r="W69" s="498">
        <f>W52+W60</f>
        <v>3832.5</v>
      </c>
      <c r="X69" s="498">
        <f>X52+X60</f>
        <v>4007.5685999999996</v>
      </c>
      <c r="Y69" s="460"/>
      <c r="Z69" s="461"/>
      <c r="AA69" s="462"/>
      <c r="AB69" s="498">
        <f>AB52+AB60</f>
        <v>137.97</v>
      </c>
      <c r="AC69" s="498">
        <f>AC52+AC60</f>
        <v>142.87559999999999</v>
      </c>
      <c r="AD69" s="460"/>
      <c r="AE69" s="461"/>
      <c r="AF69" s="300"/>
      <c r="AG69" s="22"/>
      <c r="AH69" s="11"/>
      <c r="AI69" s="11"/>
      <c r="AJ69" s="11"/>
      <c r="AK69" s="11"/>
      <c r="AL69" s="11"/>
      <c r="AM69" s="11"/>
    </row>
    <row r="70" spans="1:39" ht="26.45" customHeight="1">
      <c r="A70" s="868"/>
      <c r="B70" s="687"/>
      <c r="C70" s="680"/>
      <c r="D70" s="748"/>
      <c r="E70" s="848" t="s">
        <v>138</v>
      </c>
      <c r="F70" s="789"/>
      <c r="G70" s="932"/>
      <c r="H70" s="499">
        <f>H68+H63</f>
        <v>83621.162831299996</v>
      </c>
      <c r="I70" s="499">
        <f>I68+I63</f>
        <v>86545.236109599995</v>
      </c>
      <c r="J70" s="61"/>
      <c r="K70" s="59"/>
      <c r="L70" s="67"/>
      <c r="M70" s="499">
        <f>M68+M63</f>
        <v>30558.820631300001</v>
      </c>
      <c r="N70" s="499">
        <f>N68+N63</f>
        <v>31451.055709600001</v>
      </c>
      <c r="O70" s="61"/>
      <c r="P70" s="59"/>
      <c r="Q70" s="67"/>
      <c r="R70" s="499">
        <f>R68+R63</f>
        <v>49229.842199999992</v>
      </c>
      <c r="S70" s="499">
        <f>S68+S63</f>
        <v>51086.611799999999</v>
      </c>
      <c r="T70" s="61"/>
      <c r="U70" s="59"/>
      <c r="V70" s="67"/>
      <c r="W70" s="499">
        <f>W68+W63</f>
        <v>3832.5</v>
      </c>
      <c r="X70" s="499">
        <f>X68+X63</f>
        <v>4007.5685999999996</v>
      </c>
      <c r="Y70" s="61"/>
      <c r="Z70" s="59"/>
      <c r="AA70" s="67"/>
      <c r="AB70" s="499">
        <f>AB68+AB63</f>
        <v>137.97</v>
      </c>
      <c r="AC70" s="499">
        <f>AC68+AC63</f>
        <v>142.87559999999999</v>
      </c>
      <c r="AD70" s="61"/>
      <c r="AE70" s="59"/>
      <c r="AF70" s="67"/>
      <c r="AG70" s="22"/>
      <c r="AH70" s="11"/>
      <c r="AI70" s="11"/>
      <c r="AJ70" s="11"/>
      <c r="AK70" s="11"/>
      <c r="AL70" s="11"/>
      <c r="AM70" s="11"/>
    </row>
    <row r="71" spans="1:39" ht="26.45" customHeight="1">
      <c r="A71" s="868"/>
      <c r="B71" s="687"/>
      <c r="C71" s="689"/>
      <c r="D71" s="754"/>
      <c r="E71" s="795" t="s">
        <v>139</v>
      </c>
      <c r="F71" s="796"/>
      <c r="G71" s="668"/>
      <c r="H71" s="497">
        <f>H69+H63</f>
        <v>57605.192079300003</v>
      </c>
      <c r="I71" s="498">
        <f>I69+I63</f>
        <v>50118.395777600002</v>
      </c>
      <c r="J71" s="460"/>
      <c r="K71" s="461"/>
      <c r="L71" s="462"/>
      <c r="M71" s="498">
        <f>M69+M63</f>
        <v>9481.1199113000002</v>
      </c>
      <c r="N71" s="498">
        <f>N69+N63</f>
        <v>37596.835879600003</v>
      </c>
      <c r="O71" s="460"/>
      <c r="P71" s="461"/>
      <c r="Q71" s="462"/>
      <c r="R71" s="498">
        <f>R69+R63</f>
        <v>49229.842199999992</v>
      </c>
      <c r="S71" s="498">
        <f>S69+S63</f>
        <v>51086.611799999999</v>
      </c>
      <c r="T71" s="460"/>
      <c r="U71" s="461"/>
      <c r="V71" s="462"/>
      <c r="W71" s="498">
        <f>W69+W63</f>
        <v>3832.5</v>
      </c>
      <c r="X71" s="498">
        <f>X69+X63</f>
        <v>4007.5685999999996</v>
      </c>
      <c r="Y71" s="460"/>
      <c r="Z71" s="461"/>
      <c r="AA71" s="462"/>
      <c r="AB71" s="498">
        <f>AB69+AB63</f>
        <v>137.97</v>
      </c>
      <c r="AC71" s="498">
        <f>AC69+AC63</f>
        <v>142.87559999999999</v>
      </c>
      <c r="AD71" s="460"/>
      <c r="AE71" s="461"/>
      <c r="AF71" s="300"/>
      <c r="AG71" s="22"/>
      <c r="AH71" s="11"/>
      <c r="AI71" s="11"/>
      <c r="AJ71" s="11"/>
      <c r="AK71" s="11"/>
      <c r="AL71" s="11"/>
      <c r="AM71" s="11"/>
    </row>
    <row r="72" spans="1:39" ht="26.45" customHeight="1">
      <c r="A72" s="868"/>
      <c r="B72" s="687"/>
      <c r="C72" s="689"/>
      <c r="D72" s="734" t="s">
        <v>54</v>
      </c>
      <c r="E72" s="788" t="s">
        <v>140</v>
      </c>
      <c r="F72" s="789"/>
      <c r="G72" s="932"/>
      <c r="H72" s="508">
        <v>3.3000000000000002E-2</v>
      </c>
      <c r="I72" s="508">
        <v>5.5199999999999999E-2</v>
      </c>
      <c r="J72" s="428"/>
      <c r="K72" s="429"/>
      <c r="L72" s="430"/>
      <c r="M72" s="56">
        <v>3.3000000000000002E-2</v>
      </c>
      <c r="N72" s="56">
        <v>0.03</v>
      </c>
      <c r="O72" s="428"/>
      <c r="P72" s="429"/>
      <c r="Q72" s="430"/>
      <c r="R72" s="509">
        <v>0</v>
      </c>
      <c r="S72" s="509">
        <v>0</v>
      </c>
      <c r="T72" s="428"/>
      <c r="U72" s="429"/>
      <c r="V72" s="430"/>
      <c r="W72" s="510">
        <v>0.04</v>
      </c>
      <c r="X72" s="511">
        <v>0.05</v>
      </c>
      <c r="Y72" s="61"/>
      <c r="Z72" s="59"/>
      <c r="AA72" s="67"/>
      <c r="AB72" s="512">
        <v>0</v>
      </c>
      <c r="AC72" s="513">
        <v>0</v>
      </c>
      <c r="AD72" s="61"/>
      <c r="AE72" s="59"/>
      <c r="AF72" s="67"/>
      <c r="AG72" s="22"/>
      <c r="AH72" s="11"/>
      <c r="AI72" s="11"/>
      <c r="AJ72" s="11"/>
      <c r="AK72" s="11"/>
      <c r="AL72" s="11"/>
      <c r="AM72" s="11"/>
    </row>
    <row r="73" spans="1:39" ht="26.45" customHeight="1">
      <c r="A73" s="868"/>
      <c r="B73" s="687"/>
      <c r="C73" s="689"/>
      <c r="D73" s="875"/>
      <c r="E73" s="795" t="s">
        <v>141</v>
      </c>
      <c r="F73" s="796"/>
      <c r="G73" s="668"/>
      <c r="H73" s="484">
        <v>3.3000000000000002E-2</v>
      </c>
      <c r="I73" s="485">
        <v>5.5199999999999999E-2</v>
      </c>
      <c r="J73" s="500"/>
      <c r="K73" s="501"/>
      <c r="L73" s="502"/>
      <c r="M73" s="491">
        <v>3.3000000000000002E-2</v>
      </c>
      <c r="N73" s="491">
        <v>0.03</v>
      </c>
      <c r="O73" s="500"/>
      <c r="P73" s="501"/>
      <c r="Q73" s="502"/>
      <c r="R73" s="503">
        <v>0</v>
      </c>
      <c r="S73" s="503">
        <v>0</v>
      </c>
      <c r="T73" s="500"/>
      <c r="U73" s="501"/>
      <c r="V73" s="502"/>
      <c r="W73" s="504">
        <v>0.04</v>
      </c>
      <c r="X73" s="505">
        <v>0.05</v>
      </c>
      <c r="Y73" s="460"/>
      <c r="Z73" s="461"/>
      <c r="AA73" s="462"/>
      <c r="AB73" s="506">
        <v>0</v>
      </c>
      <c r="AC73" s="507">
        <v>0</v>
      </c>
      <c r="AD73" s="460"/>
      <c r="AE73" s="461"/>
      <c r="AF73" s="300"/>
      <c r="AG73" s="22"/>
      <c r="AH73" s="11"/>
      <c r="AI73" s="11"/>
      <c r="AJ73" s="11"/>
      <c r="AK73" s="11"/>
      <c r="AL73" s="11"/>
      <c r="AM73" s="11"/>
    </row>
    <row r="74" spans="1:39" ht="30.75">
      <c r="A74" s="868"/>
      <c r="B74" s="687"/>
      <c r="C74" s="948" t="s">
        <v>142</v>
      </c>
      <c r="D74" s="269" t="s">
        <v>143</v>
      </c>
      <c r="E74" s="878" t="s">
        <v>144</v>
      </c>
      <c r="F74" s="874" t="s">
        <v>145</v>
      </c>
      <c r="G74" s="672" t="s">
        <v>46</v>
      </c>
      <c r="H74" s="515">
        <f>H68/H79</f>
        <v>0.74054323031299996</v>
      </c>
      <c r="I74" s="344">
        <f>I68/I79</f>
        <v>0.55819931992352945</v>
      </c>
      <c r="J74" s="61"/>
      <c r="K74" s="59"/>
      <c r="L74" s="67"/>
      <c r="M74" s="344">
        <f>M68/M79</f>
        <v>1.3088861567670589</v>
      </c>
      <c r="N74" s="344">
        <f>N68/N79</f>
        <v>1.3359116098635293</v>
      </c>
      <c r="O74" s="61"/>
      <c r="P74" s="59"/>
      <c r="Q74" s="67"/>
      <c r="R74" s="344">
        <f>R68/R79</f>
        <v>1.1308797919999998</v>
      </c>
      <c r="S74" s="344">
        <f>S68/S79</f>
        <v>0.8094075771383934</v>
      </c>
      <c r="T74" s="61"/>
      <c r="U74" s="59"/>
      <c r="V74" s="67"/>
      <c r="W74" s="344">
        <f>W68/W79</f>
        <v>9.2909090909090913E-2</v>
      </c>
      <c r="X74" s="344">
        <f>X68/X79</f>
        <v>6.5717237873470849E-2</v>
      </c>
      <c r="Y74" s="61"/>
      <c r="Z74" s="59"/>
      <c r="AA74" s="67"/>
      <c r="AB74" s="344">
        <f>AB68/AB79</f>
        <v>4.3799999999999999E-2</v>
      </c>
      <c r="AC74" s="344">
        <f>AC68/AC79</f>
        <v>4.5357333333333333E-2</v>
      </c>
      <c r="AD74" s="61"/>
      <c r="AE74" s="59"/>
      <c r="AF74" s="67"/>
      <c r="AG74" s="22"/>
      <c r="AH74" s="11"/>
      <c r="AI74" s="11"/>
      <c r="AJ74" s="11"/>
      <c r="AK74" s="11"/>
      <c r="AL74" s="11"/>
      <c r="AM74" s="11"/>
    </row>
    <row r="75" spans="1:39" ht="30" customHeight="1">
      <c r="A75" s="868"/>
      <c r="B75" s="687"/>
      <c r="C75" s="736"/>
      <c r="D75" s="93" t="s">
        <v>146</v>
      </c>
      <c r="E75" s="876"/>
      <c r="F75" s="743"/>
      <c r="G75" s="673"/>
      <c r="H75" s="458">
        <f>H68/10000000</f>
        <v>7.4054323031299994E-3</v>
      </c>
      <c r="I75" s="459">
        <f>I68/10000000</f>
        <v>7.59151075096E-3</v>
      </c>
      <c r="J75" s="460"/>
      <c r="K75" s="461"/>
      <c r="L75" s="462"/>
      <c r="M75" s="459">
        <f>M68/10000000</f>
        <v>2.78138308313E-3</v>
      </c>
      <c r="N75" s="459">
        <f>N68/10000000</f>
        <v>2.8388121709600001E-3</v>
      </c>
      <c r="O75" s="460"/>
      <c r="P75" s="461"/>
      <c r="Q75" s="462"/>
      <c r="R75" s="459">
        <f>R68/10000000</f>
        <v>4.2407992199999991E-3</v>
      </c>
      <c r="S75" s="459">
        <f>S68/10000000</f>
        <v>4.3519417199999995E-3</v>
      </c>
      <c r="T75" s="460"/>
      <c r="U75" s="461"/>
      <c r="V75" s="462"/>
      <c r="W75" s="459">
        <f>W68/10000000</f>
        <v>3.8325000000000002E-4</v>
      </c>
      <c r="X75" s="459">
        <f>X68/10000000</f>
        <v>4.0075685999999998E-4</v>
      </c>
      <c r="Y75" s="460"/>
      <c r="Z75" s="461"/>
      <c r="AA75" s="462"/>
      <c r="AB75" s="463">
        <f>AB68/10000000</f>
        <v>1.3797E-5</v>
      </c>
      <c r="AC75" s="463">
        <f>AC68/10000000</f>
        <v>1.4287559999999999E-5</v>
      </c>
      <c r="AD75" s="460"/>
      <c r="AE75" s="461"/>
      <c r="AF75" s="300"/>
      <c r="AG75" s="22"/>
      <c r="AH75" s="11"/>
      <c r="AI75" s="11"/>
      <c r="AJ75" s="11"/>
      <c r="AK75" s="11"/>
      <c r="AL75" s="11"/>
      <c r="AM75" s="11"/>
    </row>
    <row r="76" spans="1:39" ht="30.75">
      <c r="A76" s="868"/>
      <c r="B76" s="687"/>
      <c r="C76" s="949"/>
      <c r="D76" s="269" t="s">
        <v>143</v>
      </c>
      <c r="E76" s="748"/>
      <c r="F76" s="881" t="s">
        <v>147</v>
      </c>
      <c r="G76" s="673"/>
      <c r="H76" s="515">
        <f>H69/H79</f>
        <v>0.48038352279300001</v>
      </c>
      <c r="I76" s="344">
        <f>I69/I79</f>
        <v>0.29035490571764705</v>
      </c>
      <c r="J76" s="61"/>
      <c r="K76" s="59"/>
      <c r="L76" s="67"/>
      <c r="M76" s="344">
        <f>M69/M79</f>
        <v>0.31699435817882354</v>
      </c>
      <c r="N76" s="344">
        <f>N69/N79</f>
        <v>1.6251247943341178</v>
      </c>
      <c r="O76" s="61"/>
      <c r="P76" s="59"/>
      <c r="Q76" s="67"/>
      <c r="R76" s="344">
        <f>R69/R79</f>
        <v>1.1308797919999998</v>
      </c>
      <c r="S76" s="344">
        <f>S69/S79</f>
        <v>0.8094075771383934</v>
      </c>
      <c r="T76" s="61"/>
      <c r="U76" s="59"/>
      <c r="V76" s="67"/>
      <c r="W76" s="344">
        <f>W69/W79</f>
        <v>9.2909090909090913E-2</v>
      </c>
      <c r="X76" s="344">
        <f>X69/X79</f>
        <v>6.5717237873470849E-2</v>
      </c>
      <c r="Y76" s="61"/>
      <c r="Z76" s="59"/>
      <c r="AA76" s="67"/>
      <c r="AB76" s="344">
        <f>AB69/AB79</f>
        <v>4.3799999999999999E-2</v>
      </c>
      <c r="AC76" s="344">
        <f>AC69/AC79</f>
        <v>4.5357333333333333E-2</v>
      </c>
      <c r="AD76" s="61"/>
      <c r="AE76" s="59"/>
      <c r="AF76" s="67"/>
      <c r="AG76" s="22"/>
      <c r="AH76" s="11"/>
      <c r="AI76" s="11"/>
      <c r="AJ76" s="11"/>
      <c r="AK76" s="11"/>
      <c r="AL76" s="11"/>
      <c r="AM76" s="11"/>
    </row>
    <row r="77" spans="1:39" ht="30" customHeight="1">
      <c r="A77" s="868"/>
      <c r="B77" s="687"/>
      <c r="C77" s="950"/>
      <c r="D77" s="93" t="s">
        <v>146</v>
      </c>
      <c r="E77" s="754"/>
      <c r="F77" s="882"/>
      <c r="G77" s="673"/>
      <c r="H77" s="458">
        <f>H69/10000000</f>
        <v>4.8038352279299998E-3</v>
      </c>
      <c r="I77" s="459">
        <f>I69/10000000</f>
        <v>3.9488267177599998E-3</v>
      </c>
      <c r="J77" s="528"/>
      <c r="K77" s="461"/>
      <c r="L77" s="462"/>
      <c r="M77" s="459">
        <f>M69/10000000</f>
        <v>6.7361301113000001E-4</v>
      </c>
      <c r="N77" s="459">
        <f>N69/10000000</f>
        <v>3.4533901879600002E-3</v>
      </c>
      <c r="O77" s="460"/>
      <c r="P77" s="461"/>
      <c r="Q77" s="462"/>
      <c r="R77" s="459">
        <f>R69/10000000</f>
        <v>4.2407992199999991E-3</v>
      </c>
      <c r="S77" s="459">
        <f>S69/10000000</f>
        <v>4.3519417199999995E-3</v>
      </c>
      <c r="T77" s="460"/>
      <c r="U77" s="461"/>
      <c r="V77" s="462"/>
      <c r="W77" s="459">
        <f>W767/10000000</f>
        <v>0</v>
      </c>
      <c r="X77" s="459">
        <f>X69/10000000</f>
        <v>4.0075685999999998E-4</v>
      </c>
      <c r="Y77" s="460"/>
      <c r="Z77" s="461"/>
      <c r="AA77" s="462"/>
      <c r="AB77" s="463">
        <f>AB69/10000000</f>
        <v>1.3797E-5</v>
      </c>
      <c r="AC77" s="463">
        <f>AC69/10000000</f>
        <v>1.4287559999999999E-5</v>
      </c>
      <c r="AD77" s="460"/>
      <c r="AE77" s="461"/>
      <c r="AF77" s="300"/>
      <c r="AG77" s="22"/>
      <c r="AH77" s="11"/>
      <c r="AI77" s="11"/>
      <c r="AJ77" s="11"/>
      <c r="AK77" s="11"/>
      <c r="AL77" s="11"/>
      <c r="AM77" s="11"/>
    </row>
    <row r="78" spans="1:39" ht="21.6" customHeight="1">
      <c r="A78" s="868"/>
      <c r="B78" s="687"/>
      <c r="C78" s="693" t="s">
        <v>61</v>
      </c>
      <c r="D78" s="749"/>
      <c r="E78" s="810"/>
      <c r="F78" s="743" t="s">
        <v>148</v>
      </c>
      <c r="G78" s="673"/>
      <c r="H78" s="49" t="s">
        <v>63</v>
      </c>
      <c r="I78" s="49" t="s">
        <v>64</v>
      </c>
      <c r="J78" s="909"/>
      <c r="K78" s="910"/>
      <c r="L78" s="911"/>
      <c r="M78" s="49" t="s">
        <v>66</v>
      </c>
      <c r="N78" s="49" t="s">
        <v>66</v>
      </c>
      <c r="O78" s="909"/>
      <c r="P78" s="910"/>
      <c r="Q78" s="911"/>
      <c r="R78" s="49" t="s">
        <v>68</v>
      </c>
      <c r="S78" s="49" t="s">
        <v>69</v>
      </c>
      <c r="T78" s="909"/>
      <c r="U78" s="910"/>
      <c r="V78" s="911"/>
      <c r="W78" s="49" t="s">
        <v>71</v>
      </c>
      <c r="X78" s="49" t="s">
        <v>72</v>
      </c>
      <c r="Y78" s="909"/>
      <c r="Z78" s="910"/>
      <c r="AA78" s="912"/>
      <c r="AB78" s="384" t="s">
        <v>74</v>
      </c>
      <c r="AC78" s="353" t="s">
        <v>74</v>
      </c>
      <c r="AD78" s="712" t="s">
        <v>74</v>
      </c>
      <c r="AE78" s="713"/>
      <c r="AF78" s="714"/>
      <c r="AG78" s="22"/>
      <c r="AH78" s="11"/>
      <c r="AI78" s="11"/>
      <c r="AJ78" s="11"/>
      <c r="AK78" s="11"/>
      <c r="AL78" s="11"/>
      <c r="AM78" s="11"/>
    </row>
    <row r="79" spans="1:39" ht="21.6" customHeight="1">
      <c r="A79" s="868"/>
      <c r="B79" s="687"/>
      <c r="C79" s="701" t="s">
        <v>75</v>
      </c>
      <c r="D79" s="877"/>
      <c r="E79" s="878"/>
      <c r="F79" s="924"/>
      <c r="G79" s="673"/>
      <c r="H79" s="28">
        <v>100000</v>
      </c>
      <c r="I79" s="37">
        <v>136000</v>
      </c>
      <c r="J79" s="896"/>
      <c r="K79" s="897"/>
      <c r="L79" s="898"/>
      <c r="M79" s="39">
        <v>21250</v>
      </c>
      <c r="N79" s="225">
        <v>21250</v>
      </c>
      <c r="O79" s="893"/>
      <c r="P79" s="894"/>
      <c r="Q79" s="895"/>
      <c r="R79" s="39">
        <v>37500</v>
      </c>
      <c r="S79" s="37">
        <v>53767</v>
      </c>
      <c r="T79" s="893"/>
      <c r="U79" s="894"/>
      <c r="V79" s="895"/>
      <c r="W79" s="266">
        <v>41250</v>
      </c>
      <c r="X79" s="225">
        <v>60982</v>
      </c>
      <c r="Y79" s="896"/>
      <c r="Z79" s="897"/>
      <c r="AA79" s="898"/>
      <c r="AB79" s="296">
        <v>3150</v>
      </c>
      <c r="AC79" s="347">
        <v>3150</v>
      </c>
      <c r="AD79" s="715" t="s">
        <v>80</v>
      </c>
      <c r="AE79" s="716"/>
      <c r="AF79" s="717"/>
      <c r="AG79" s="22"/>
      <c r="AH79" s="11"/>
      <c r="AI79" s="11"/>
      <c r="AJ79" s="11"/>
      <c r="AK79" s="11"/>
      <c r="AL79" s="11"/>
      <c r="AM79" s="11"/>
    </row>
    <row r="80" spans="1:39" ht="32.450000000000003" customHeight="1">
      <c r="A80" s="868"/>
      <c r="B80" s="687"/>
      <c r="C80" s="943" t="s">
        <v>54</v>
      </c>
      <c r="D80" s="944"/>
      <c r="E80" s="945"/>
      <c r="F80" s="360" t="s">
        <v>149</v>
      </c>
      <c r="G80" s="673"/>
      <c r="H80" s="493">
        <f>J80/H79</f>
        <v>8.3125000000000004E-2</v>
      </c>
      <c r="I80" s="493">
        <f>K80/I79</f>
        <v>0.1053044117647059</v>
      </c>
      <c r="J80" s="494">
        <f>(M79*0.1)+(W79*0.15)</f>
        <v>8312.5</v>
      </c>
      <c r="K80" s="483">
        <f>(N79*0.1)+(X79*0.2)</f>
        <v>14321.400000000001</v>
      </c>
      <c r="L80" s="67"/>
      <c r="M80" s="129">
        <v>0.1</v>
      </c>
      <c r="N80" s="495">
        <v>0.1</v>
      </c>
      <c r="O80" s="61"/>
      <c r="P80" s="59"/>
      <c r="Q80" s="67"/>
      <c r="R80" s="129">
        <v>0</v>
      </c>
      <c r="S80" s="128">
        <v>0</v>
      </c>
      <c r="T80" s="61"/>
      <c r="U80" s="59"/>
      <c r="V80" s="67"/>
      <c r="W80" s="87">
        <v>0.15</v>
      </c>
      <c r="X80" s="87">
        <v>0.2</v>
      </c>
      <c r="Y80" s="61"/>
      <c r="Z80" s="59"/>
      <c r="AA80" s="67"/>
      <c r="AB80" s="385">
        <v>0</v>
      </c>
      <c r="AC80" s="385">
        <v>0</v>
      </c>
      <c r="AD80" s="61"/>
      <c r="AE80" s="59"/>
      <c r="AF80" s="67"/>
      <c r="AG80" s="22"/>
      <c r="AH80" s="11"/>
      <c r="AI80" s="11"/>
      <c r="AJ80" s="11"/>
      <c r="AK80" s="11"/>
      <c r="AL80" s="11"/>
      <c r="AM80" s="11"/>
    </row>
    <row r="81" spans="1:39" ht="32.450000000000003" customHeight="1">
      <c r="A81" s="868"/>
      <c r="B81" s="693"/>
      <c r="C81" s="946"/>
      <c r="D81" s="947"/>
      <c r="E81" s="947"/>
      <c r="F81" s="345" t="s">
        <v>150</v>
      </c>
      <c r="G81" s="674"/>
      <c r="H81" s="484">
        <f>J81/H80</f>
        <v>0.39097744360902253</v>
      </c>
      <c r="I81" s="485">
        <f>K81/I80</f>
        <v>0.47481391484072788</v>
      </c>
      <c r="J81" s="486">
        <f>(M80*0.1)+(W80*0.15)</f>
        <v>3.2500000000000001E-2</v>
      </c>
      <c r="K81" s="487">
        <f>(N80*0.1)+(X80*0.2)</f>
        <v>5.000000000000001E-2</v>
      </c>
      <c r="L81" s="462"/>
      <c r="M81" s="488">
        <v>0.1</v>
      </c>
      <c r="N81" s="489">
        <v>0.1</v>
      </c>
      <c r="O81" s="460"/>
      <c r="P81" s="461"/>
      <c r="Q81" s="462"/>
      <c r="R81" s="488">
        <v>0</v>
      </c>
      <c r="S81" s="490">
        <v>0</v>
      </c>
      <c r="T81" s="460"/>
      <c r="U81" s="461"/>
      <c r="V81" s="462"/>
      <c r="W81" s="491">
        <v>0.15</v>
      </c>
      <c r="X81" s="491">
        <v>0.2</v>
      </c>
      <c r="Y81" s="460"/>
      <c r="Z81" s="461"/>
      <c r="AA81" s="462"/>
      <c r="AB81" s="492">
        <v>0</v>
      </c>
      <c r="AC81" s="492">
        <v>0</v>
      </c>
      <c r="AD81" s="460"/>
      <c r="AE81" s="461"/>
      <c r="AF81" s="300"/>
      <c r="AG81" s="22"/>
      <c r="AH81" s="11"/>
      <c r="AI81" s="11"/>
      <c r="AJ81" s="11"/>
      <c r="AK81" s="11"/>
      <c r="AL81" s="11"/>
      <c r="AM81" s="11"/>
    </row>
    <row r="82" spans="1:39" ht="25.5" customHeight="1">
      <c r="A82" s="868"/>
      <c r="B82" s="679" t="s">
        <v>151</v>
      </c>
      <c r="C82" s="746" t="s">
        <v>152</v>
      </c>
      <c r="D82" s="876" t="s">
        <v>153</v>
      </c>
      <c r="E82" s="680" t="s">
        <v>151</v>
      </c>
      <c r="F82" s="27" t="s">
        <v>45</v>
      </c>
      <c r="G82" s="669" t="s">
        <v>48</v>
      </c>
      <c r="H82" s="667" t="s">
        <v>48</v>
      </c>
      <c r="I82" s="668"/>
      <c r="J82" s="668"/>
      <c r="K82" s="668"/>
      <c r="L82" s="668"/>
      <c r="M82" s="668"/>
      <c r="N82" s="668"/>
      <c r="O82" s="668"/>
      <c r="P82" s="668"/>
      <c r="Q82" s="668"/>
      <c r="R82" s="668"/>
      <c r="S82" s="668"/>
      <c r="T82" s="668"/>
      <c r="U82" s="668"/>
      <c r="V82" s="668"/>
      <c r="W82" s="668"/>
      <c r="X82" s="668"/>
      <c r="Y82" s="668"/>
      <c r="Z82" s="668"/>
      <c r="AA82" s="668"/>
      <c r="AB82" s="384">
        <v>1455</v>
      </c>
      <c r="AC82" s="384">
        <v>986</v>
      </c>
      <c r="AD82" s="384">
        <v>1455</v>
      </c>
      <c r="AE82" s="384">
        <v>986</v>
      </c>
      <c r="AF82" s="496">
        <v>-0.32229999999999998</v>
      </c>
      <c r="AG82" s="11"/>
      <c r="AH82" s="11"/>
      <c r="AI82" s="11"/>
      <c r="AJ82" s="12"/>
      <c r="AK82" s="11"/>
      <c r="AL82" s="11"/>
      <c r="AM82" s="11"/>
    </row>
    <row r="83" spans="1:39" ht="25.5" customHeight="1">
      <c r="A83" s="868"/>
      <c r="B83" s="680"/>
      <c r="C83" s="746"/>
      <c r="D83" s="876"/>
      <c r="E83" s="680"/>
      <c r="F83" s="24" t="s">
        <v>47</v>
      </c>
      <c r="G83" s="670"/>
      <c r="H83" s="667"/>
      <c r="I83" s="668"/>
      <c r="J83" s="668"/>
      <c r="K83" s="668"/>
      <c r="L83" s="668"/>
      <c r="M83" s="668"/>
      <c r="N83" s="668"/>
      <c r="O83" s="668"/>
      <c r="P83" s="668"/>
      <c r="Q83" s="668"/>
      <c r="R83" s="668"/>
      <c r="S83" s="668"/>
      <c r="T83" s="668"/>
      <c r="U83" s="668"/>
      <c r="V83" s="668"/>
      <c r="W83" s="668"/>
      <c r="X83" s="668"/>
      <c r="Y83" s="668"/>
      <c r="Z83" s="668"/>
      <c r="AA83" s="668"/>
      <c r="AB83" s="264" t="s">
        <v>48</v>
      </c>
      <c r="AC83" s="264" t="s">
        <v>48</v>
      </c>
      <c r="AD83" s="264" t="s">
        <v>48</v>
      </c>
      <c r="AE83" s="264" t="s">
        <v>48</v>
      </c>
      <c r="AF83" s="57" t="s">
        <v>48</v>
      </c>
      <c r="AG83" s="22"/>
      <c r="AH83" s="11"/>
      <c r="AI83" s="18"/>
      <c r="AJ83" s="11"/>
      <c r="AK83" s="22"/>
      <c r="AL83" s="11"/>
      <c r="AM83" s="11"/>
    </row>
    <row r="84" spans="1:39" ht="25.5" customHeight="1">
      <c r="A84" s="868"/>
      <c r="B84" s="680"/>
      <c r="C84" s="746"/>
      <c r="D84" s="876"/>
      <c r="E84" s="680"/>
      <c r="F84" s="24" t="s">
        <v>154</v>
      </c>
      <c r="G84" s="670"/>
      <c r="H84" s="667"/>
      <c r="I84" s="668"/>
      <c r="J84" s="668"/>
      <c r="K84" s="668"/>
      <c r="L84" s="668"/>
      <c r="M84" s="668"/>
      <c r="N84" s="668"/>
      <c r="O84" s="668"/>
      <c r="P84" s="668"/>
      <c r="Q84" s="668"/>
      <c r="R84" s="668"/>
      <c r="S84" s="668"/>
      <c r="T84" s="668"/>
      <c r="U84" s="668"/>
      <c r="V84" s="668"/>
      <c r="W84" s="668"/>
      <c r="X84" s="668"/>
      <c r="Y84" s="668"/>
      <c r="Z84" s="668"/>
      <c r="AA84" s="668"/>
      <c r="AB84" s="283">
        <v>1455</v>
      </c>
      <c r="AC84" s="283">
        <v>986</v>
      </c>
      <c r="AD84" s="283">
        <v>1455</v>
      </c>
      <c r="AE84" s="311">
        <v>986</v>
      </c>
      <c r="AF84" s="313">
        <v>-0.32229999999999998</v>
      </c>
      <c r="AG84" s="22"/>
      <c r="AH84" s="11"/>
      <c r="AI84" s="11"/>
      <c r="AJ84" s="15"/>
      <c r="AK84" s="11"/>
      <c r="AL84" s="11"/>
      <c r="AM84" s="11"/>
    </row>
    <row r="85" spans="1:39" ht="25.5" customHeight="1">
      <c r="A85" s="868"/>
      <c r="B85" s="680"/>
      <c r="C85" s="746"/>
      <c r="D85" s="876"/>
      <c r="E85" s="680"/>
      <c r="F85" s="24" t="s">
        <v>155</v>
      </c>
      <c r="G85" s="670"/>
      <c r="H85" s="667"/>
      <c r="I85" s="668"/>
      <c r="J85" s="668"/>
      <c r="K85" s="668"/>
      <c r="L85" s="668"/>
      <c r="M85" s="668"/>
      <c r="N85" s="668"/>
      <c r="O85" s="668"/>
      <c r="P85" s="668"/>
      <c r="Q85" s="668"/>
      <c r="R85" s="668"/>
      <c r="S85" s="668"/>
      <c r="T85" s="668"/>
      <c r="U85" s="668"/>
      <c r="V85" s="668"/>
      <c r="W85" s="668"/>
      <c r="X85" s="668"/>
      <c r="Y85" s="668"/>
      <c r="Z85" s="668"/>
      <c r="AA85" s="668"/>
      <c r="AB85" s="427" t="s">
        <v>48</v>
      </c>
      <c r="AC85" s="427" t="s">
        <v>48</v>
      </c>
      <c r="AD85" s="427" t="s">
        <v>48</v>
      </c>
      <c r="AE85" s="427" t="s">
        <v>48</v>
      </c>
      <c r="AF85" s="283" t="s">
        <v>48</v>
      </c>
      <c r="AG85" s="22"/>
      <c r="AH85" s="11"/>
      <c r="AI85" s="11"/>
      <c r="AJ85" s="11"/>
      <c r="AK85" s="11"/>
      <c r="AL85" s="11"/>
      <c r="AM85" s="11"/>
    </row>
    <row r="86" spans="1:39" ht="25.5" customHeight="1" thickBot="1">
      <c r="A86" s="868"/>
      <c r="B86" s="680"/>
      <c r="C86" s="747"/>
      <c r="D86" s="876"/>
      <c r="E86" s="682"/>
      <c r="F86" s="24" t="s">
        <v>156</v>
      </c>
      <c r="G86" s="671"/>
      <c r="H86" s="667"/>
      <c r="I86" s="668"/>
      <c r="J86" s="668"/>
      <c r="K86" s="668"/>
      <c r="L86" s="668"/>
      <c r="M86" s="668"/>
      <c r="N86" s="668"/>
      <c r="O86" s="668"/>
      <c r="P86" s="668"/>
      <c r="Q86" s="668"/>
      <c r="R86" s="668"/>
      <c r="S86" s="668"/>
      <c r="T86" s="668"/>
      <c r="U86" s="668"/>
      <c r="V86" s="668"/>
      <c r="W86" s="668"/>
      <c r="X86" s="668"/>
      <c r="Y86" s="668"/>
      <c r="Z86" s="668"/>
      <c r="AA86" s="668"/>
      <c r="AB86" s="310">
        <v>1455</v>
      </c>
      <c r="AC86" s="310">
        <v>986</v>
      </c>
      <c r="AD86" s="310">
        <v>1455</v>
      </c>
      <c r="AE86" s="310">
        <v>986</v>
      </c>
      <c r="AF86" s="349">
        <v>-0.32229999999999998</v>
      </c>
      <c r="AG86" s="11"/>
      <c r="AH86" s="11"/>
      <c r="AI86" s="11"/>
      <c r="AJ86" s="11"/>
      <c r="AK86" s="11"/>
      <c r="AL86" s="11"/>
      <c r="AM86" s="11"/>
    </row>
    <row r="87" spans="1:39" ht="25.5" customHeight="1" thickBot="1">
      <c r="A87" s="868"/>
      <c r="B87" s="680"/>
      <c r="C87" s="681" t="s">
        <v>157</v>
      </c>
      <c r="D87" s="93" t="s">
        <v>158</v>
      </c>
      <c r="E87" s="683" t="s">
        <v>159</v>
      </c>
      <c r="F87" s="874" t="s">
        <v>160</v>
      </c>
      <c r="G87" s="811" t="s">
        <v>48</v>
      </c>
      <c r="H87" s="466" t="s">
        <v>48</v>
      </c>
      <c r="I87" s="467" t="s">
        <v>48</v>
      </c>
      <c r="J87" s="460"/>
      <c r="K87" s="461"/>
      <c r="L87" s="462"/>
      <c r="M87" s="468" t="s">
        <v>48</v>
      </c>
      <c r="N87" s="468" t="s">
        <v>48</v>
      </c>
      <c r="O87" s="460"/>
      <c r="P87" s="461"/>
      <c r="Q87" s="462"/>
      <c r="R87" s="468" t="s">
        <v>48</v>
      </c>
      <c r="S87" s="469" t="s">
        <v>48</v>
      </c>
      <c r="T87" s="460"/>
      <c r="U87" s="461"/>
      <c r="V87" s="462"/>
      <c r="W87" s="469" t="s">
        <v>48</v>
      </c>
      <c r="X87" s="469" t="s">
        <v>48</v>
      </c>
      <c r="Y87" s="460"/>
      <c r="Z87" s="461"/>
      <c r="AA87" s="462"/>
      <c r="AB87" s="470">
        <v>1.3999999999999999E-4</v>
      </c>
      <c r="AC87" s="471">
        <v>9.0000000000000006E-5</v>
      </c>
      <c r="AD87" s="460"/>
      <c r="AE87" s="461"/>
      <c r="AF87" s="567"/>
      <c r="AG87" s="22"/>
      <c r="AH87" s="11"/>
      <c r="AI87" s="11"/>
      <c r="AJ87" s="11"/>
      <c r="AK87" s="11"/>
      <c r="AL87" s="11"/>
      <c r="AM87" s="11"/>
    </row>
    <row r="88" spans="1:39" ht="25.5" customHeight="1">
      <c r="A88" s="868"/>
      <c r="B88" s="680"/>
      <c r="C88" s="682"/>
      <c r="D88" s="9" t="s">
        <v>161</v>
      </c>
      <c r="E88" s="682"/>
      <c r="F88" s="744"/>
      <c r="G88" s="670"/>
      <c r="H88" s="667" t="s">
        <v>48</v>
      </c>
      <c r="I88" s="668"/>
      <c r="J88" s="668"/>
      <c r="K88" s="668"/>
      <c r="L88" s="668"/>
      <c r="M88" s="668"/>
      <c r="N88" s="668"/>
      <c r="O88" s="668"/>
      <c r="P88" s="668"/>
      <c r="Q88" s="668"/>
      <c r="R88" s="668"/>
      <c r="S88" s="668"/>
      <c r="T88" s="668"/>
      <c r="U88" s="668"/>
      <c r="V88" s="668"/>
      <c r="W88" s="668"/>
      <c r="X88" s="668"/>
      <c r="Y88" s="668"/>
      <c r="Z88" s="668"/>
      <c r="AA88" s="668"/>
      <c r="AB88" s="294">
        <v>0.46</v>
      </c>
      <c r="AC88" s="294">
        <v>0.31</v>
      </c>
      <c r="AD88" s="464"/>
      <c r="AE88" s="223"/>
      <c r="AF88" s="465"/>
      <c r="AG88" s="11"/>
      <c r="AH88" s="11"/>
      <c r="AI88" s="11"/>
      <c r="AJ88" s="11"/>
      <c r="AK88" s="11"/>
      <c r="AL88" s="11"/>
      <c r="AM88" s="11"/>
    </row>
    <row r="89" spans="1:39" ht="25.5" customHeight="1">
      <c r="A89" s="868"/>
      <c r="B89" s="680"/>
      <c r="C89" s="702" t="s">
        <v>61</v>
      </c>
      <c r="D89" s="850"/>
      <c r="E89" s="843"/>
      <c r="F89" s="874" t="s">
        <v>162</v>
      </c>
      <c r="G89" s="670"/>
      <c r="H89" s="667"/>
      <c r="I89" s="668"/>
      <c r="J89" s="668"/>
      <c r="K89" s="668"/>
      <c r="L89" s="668"/>
      <c r="M89" s="668"/>
      <c r="N89" s="668"/>
      <c r="O89" s="668"/>
      <c r="P89" s="668"/>
      <c r="Q89" s="668"/>
      <c r="R89" s="668"/>
      <c r="S89" s="668"/>
      <c r="T89" s="668"/>
      <c r="U89" s="668"/>
      <c r="V89" s="668"/>
      <c r="W89" s="668"/>
      <c r="X89" s="668"/>
      <c r="Y89" s="668"/>
      <c r="Z89" s="668"/>
      <c r="AA89" s="668"/>
      <c r="AB89" s="283" t="s">
        <v>74</v>
      </c>
      <c r="AC89" s="348" t="s">
        <v>74</v>
      </c>
      <c r="AD89" s="715" t="s">
        <v>74</v>
      </c>
      <c r="AE89" s="716"/>
      <c r="AF89" s="717"/>
      <c r="AG89" s="11"/>
      <c r="AH89" s="11"/>
      <c r="AI89" s="11"/>
      <c r="AJ89" s="11"/>
      <c r="AK89" s="11"/>
      <c r="AL89" s="11"/>
      <c r="AM89" s="11"/>
    </row>
    <row r="90" spans="1:39" ht="25.5" customHeight="1">
      <c r="A90" s="868"/>
      <c r="B90" s="680"/>
      <c r="C90" s="701" t="s">
        <v>75</v>
      </c>
      <c r="D90" s="877"/>
      <c r="E90" s="878"/>
      <c r="F90" s="744"/>
      <c r="G90" s="670"/>
      <c r="H90" s="667"/>
      <c r="I90" s="668"/>
      <c r="J90" s="668"/>
      <c r="K90" s="668"/>
      <c r="L90" s="668"/>
      <c r="M90" s="668"/>
      <c r="N90" s="668"/>
      <c r="O90" s="668"/>
      <c r="P90" s="668"/>
      <c r="Q90" s="668"/>
      <c r="R90" s="668"/>
      <c r="S90" s="668"/>
      <c r="T90" s="668"/>
      <c r="U90" s="668"/>
      <c r="V90" s="668"/>
      <c r="W90" s="668"/>
      <c r="X90" s="668"/>
      <c r="Y90" s="668"/>
      <c r="Z90" s="668"/>
      <c r="AA90" s="668"/>
      <c r="AB90" s="296">
        <v>3150</v>
      </c>
      <c r="AC90" s="347">
        <v>3150</v>
      </c>
      <c r="AD90" s="715" t="s">
        <v>80</v>
      </c>
      <c r="AE90" s="716"/>
      <c r="AF90" s="717"/>
      <c r="AG90" s="11"/>
      <c r="AH90" s="11"/>
      <c r="AI90" s="11"/>
      <c r="AJ90" s="11"/>
      <c r="AK90" s="11"/>
      <c r="AL90" s="11"/>
      <c r="AM90" s="11"/>
    </row>
    <row r="91" spans="1:39" ht="25.5" customHeight="1">
      <c r="A91" s="868"/>
      <c r="B91" s="680"/>
      <c r="C91" s="702" t="s">
        <v>54</v>
      </c>
      <c r="D91" s="877"/>
      <c r="E91" s="843"/>
      <c r="F91" s="263" t="s">
        <v>163</v>
      </c>
      <c r="G91" s="671"/>
      <c r="H91" s="939"/>
      <c r="I91" s="860"/>
      <c r="J91" s="860"/>
      <c r="K91" s="860"/>
      <c r="L91" s="860"/>
      <c r="M91" s="860"/>
      <c r="N91" s="860"/>
      <c r="O91" s="860"/>
      <c r="P91" s="860"/>
      <c r="Q91" s="860"/>
      <c r="R91" s="860"/>
      <c r="S91" s="860"/>
      <c r="T91" s="860"/>
      <c r="U91" s="860"/>
      <c r="V91" s="860"/>
      <c r="W91" s="860"/>
      <c r="X91" s="860"/>
      <c r="Y91" s="860"/>
      <c r="Z91" s="860"/>
      <c r="AA91" s="860"/>
      <c r="AB91" s="284">
        <v>0</v>
      </c>
      <c r="AC91" s="284">
        <v>0</v>
      </c>
      <c r="AD91" s="726"/>
      <c r="AE91" s="727"/>
      <c r="AF91" s="728"/>
      <c r="AG91" s="11"/>
      <c r="AH91" s="11"/>
      <c r="AI91" s="11"/>
      <c r="AJ91" s="11"/>
      <c r="AK91" s="11"/>
      <c r="AL91" s="11"/>
      <c r="AM91" s="11"/>
    </row>
    <row r="92" spans="1:39" ht="24.6" customHeight="1">
      <c r="A92" s="868"/>
      <c r="B92" s="684" t="s">
        <v>164</v>
      </c>
      <c r="C92" s="679" t="s">
        <v>165</v>
      </c>
      <c r="D92" s="685" t="s">
        <v>166</v>
      </c>
      <c r="E92" s="681" t="s">
        <v>167</v>
      </c>
      <c r="F92" s="267" t="s">
        <v>168</v>
      </c>
      <c r="G92" s="672" t="s">
        <v>46</v>
      </c>
      <c r="H92" s="891" t="s">
        <v>48</v>
      </c>
      <c r="I92" s="934"/>
      <c r="J92" s="934"/>
      <c r="K92" s="934"/>
      <c r="L92" s="934"/>
      <c r="M92" s="934"/>
      <c r="N92" s="934"/>
      <c r="O92" s="934"/>
      <c r="P92" s="934"/>
      <c r="Q92" s="934"/>
      <c r="R92" s="934"/>
      <c r="S92" s="934"/>
      <c r="T92" s="934"/>
      <c r="U92" s="934"/>
      <c r="V92" s="934"/>
      <c r="W92" s="934"/>
      <c r="X92" s="934"/>
      <c r="Y92" s="934"/>
      <c r="Z92" s="934"/>
      <c r="AA92" s="935"/>
      <c r="AB92" s="723" t="s">
        <v>48</v>
      </c>
      <c r="AC92" s="724"/>
      <c r="AD92" s="724"/>
      <c r="AE92" s="724"/>
      <c r="AF92" s="725"/>
      <c r="AG92" s="11"/>
      <c r="AH92" s="11"/>
      <c r="AI92" s="11"/>
      <c r="AJ92" s="11"/>
      <c r="AK92" s="11"/>
      <c r="AL92" s="11"/>
      <c r="AM92" s="11"/>
    </row>
    <row r="93" spans="1:39" ht="21.6" customHeight="1">
      <c r="A93" s="868"/>
      <c r="B93" s="677"/>
      <c r="C93" s="680"/>
      <c r="D93" s="686"/>
      <c r="E93" s="689"/>
      <c r="F93" s="267" t="s">
        <v>169</v>
      </c>
      <c r="G93" s="931"/>
      <c r="H93" s="49">
        <v>100</v>
      </c>
      <c r="I93" s="49">
        <v>83</v>
      </c>
      <c r="J93" s="49">
        <v>85</v>
      </c>
      <c r="K93" s="49">
        <v>72</v>
      </c>
      <c r="L93" s="53">
        <v>0.15</v>
      </c>
      <c r="M93" s="49">
        <v>22</v>
      </c>
      <c r="N93" s="49">
        <v>19</v>
      </c>
      <c r="O93" s="49">
        <v>20</v>
      </c>
      <c r="P93" s="49">
        <v>18</v>
      </c>
      <c r="Q93" s="53">
        <v>0.1</v>
      </c>
      <c r="R93" s="49">
        <v>41</v>
      </c>
      <c r="S93" s="49">
        <v>33</v>
      </c>
      <c r="T93" s="49">
        <v>40</v>
      </c>
      <c r="U93" s="49">
        <v>31</v>
      </c>
      <c r="V93" s="53">
        <v>0.23</v>
      </c>
      <c r="W93" s="49">
        <v>37</v>
      </c>
      <c r="X93" s="49">
        <v>31</v>
      </c>
      <c r="Y93" s="49">
        <v>25</v>
      </c>
      <c r="Z93" s="49">
        <v>23</v>
      </c>
      <c r="AA93" s="170">
        <v>0.08</v>
      </c>
      <c r="AB93" s="294">
        <v>100</v>
      </c>
      <c r="AC93" s="294">
        <v>105</v>
      </c>
      <c r="AD93" s="294">
        <v>100</v>
      </c>
      <c r="AE93" s="294">
        <v>105</v>
      </c>
      <c r="AF93" s="315">
        <f>((AE93-AD93)/AD93)</f>
        <v>0.05</v>
      </c>
      <c r="AG93" s="11"/>
      <c r="AH93" s="11"/>
      <c r="AI93" s="11"/>
      <c r="AJ93" s="11"/>
      <c r="AK93" s="11"/>
      <c r="AL93" s="11"/>
      <c r="AM93" s="11"/>
    </row>
    <row r="94" spans="1:39" ht="21.6" customHeight="1">
      <c r="A94" s="868"/>
      <c r="B94" s="677"/>
      <c r="C94" s="680"/>
      <c r="D94" s="686"/>
      <c r="E94" s="681" t="s">
        <v>170</v>
      </c>
      <c r="F94" s="538" t="s">
        <v>171</v>
      </c>
      <c r="G94" s="931"/>
      <c r="H94" s="50">
        <v>85</v>
      </c>
      <c r="I94" s="50">
        <v>77</v>
      </c>
      <c r="J94" s="50">
        <v>71</v>
      </c>
      <c r="K94" s="50">
        <v>68</v>
      </c>
      <c r="L94" s="54">
        <v>0.04</v>
      </c>
      <c r="M94" s="72">
        <v>18</v>
      </c>
      <c r="N94" s="72">
        <v>17</v>
      </c>
      <c r="O94" s="47">
        <v>16</v>
      </c>
      <c r="P94" s="50">
        <v>15</v>
      </c>
      <c r="Q94" s="54">
        <v>0.06</v>
      </c>
      <c r="R94" s="50">
        <v>37</v>
      </c>
      <c r="S94" s="50">
        <v>29</v>
      </c>
      <c r="T94" s="50">
        <v>36</v>
      </c>
      <c r="U94" s="50">
        <v>27</v>
      </c>
      <c r="V94" s="54">
        <v>0.25</v>
      </c>
      <c r="W94" s="50">
        <v>30</v>
      </c>
      <c r="X94" s="50">
        <v>31</v>
      </c>
      <c r="Y94" s="50">
        <v>20</v>
      </c>
      <c r="Z94" s="50">
        <v>23</v>
      </c>
      <c r="AA94" s="173">
        <v>0.15</v>
      </c>
      <c r="AB94" s="295">
        <v>50</v>
      </c>
      <c r="AC94" s="295">
        <v>75</v>
      </c>
      <c r="AD94" s="295">
        <v>50</v>
      </c>
      <c r="AE94" s="295">
        <v>75</v>
      </c>
      <c r="AF94" s="315">
        <f t="shared" ref="AF94:AF101" si="8">((AE94-AD94)/AD94)</f>
        <v>0.5</v>
      </c>
      <c r="AG94" s="11"/>
      <c r="AH94" s="11"/>
      <c r="AI94" s="11"/>
      <c r="AJ94" s="11"/>
      <c r="AK94" s="11"/>
      <c r="AL94" s="11"/>
      <c r="AM94" s="11"/>
    </row>
    <row r="95" spans="1:39" ht="21.6" customHeight="1">
      <c r="A95" s="868"/>
      <c r="B95" s="677"/>
      <c r="C95" s="680"/>
      <c r="D95" s="686"/>
      <c r="E95" s="689"/>
      <c r="F95" s="267" t="s">
        <v>172</v>
      </c>
      <c r="G95" s="931"/>
      <c r="H95" s="51">
        <v>10</v>
      </c>
      <c r="I95" s="51">
        <v>1</v>
      </c>
      <c r="J95" s="51">
        <v>10</v>
      </c>
      <c r="K95" s="51">
        <v>0</v>
      </c>
      <c r="L95" s="55">
        <v>1</v>
      </c>
      <c r="M95" s="169">
        <v>3</v>
      </c>
      <c r="N95" s="169">
        <v>1</v>
      </c>
      <c r="O95" s="168">
        <v>3</v>
      </c>
      <c r="P95" s="51">
        <v>2</v>
      </c>
      <c r="Q95" s="55">
        <v>0.33</v>
      </c>
      <c r="R95" s="51">
        <v>0</v>
      </c>
      <c r="S95" s="51">
        <v>0</v>
      </c>
      <c r="T95" s="51">
        <v>0</v>
      </c>
      <c r="U95" s="51">
        <v>0</v>
      </c>
      <c r="V95" s="55">
        <v>0</v>
      </c>
      <c r="W95" s="51">
        <v>7</v>
      </c>
      <c r="X95" s="51">
        <v>0</v>
      </c>
      <c r="Y95" s="51">
        <v>5</v>
      </c>
      <c r="Z95" s="51">
        <v>0</v>
      </c>
      <c r="AA95" s="171">
        <v>1</v>
      </c>
      <c r="AB95" s="295">
        <v>49</v>
      </c>
      <c r="AC95" s="295">
        <v>25</v>
      </c>
      <c r="AD95" s="295">
        <v>49</v>
      </c>
      <c r="AE95" s="295">
        <v>25</v>
      </c>
      <c r="AF95" s="315">
        <f t="shared" si="8"/>
        <v>-0.48979591836734693</v>
      </c>
      <c r="AG95" s="11"/>
      <c r="AH95" s="11"/>
      <c r="AI95" s="11"/>
      <c r="AJ95" s="11"/>
      <c r="AK95" s="11"/>
      <c r="AL95" s="11"/>
      <c r="AM95" s="11"/>
    </row>
    <row r="96" spans="1:39" ht="21.6" customHeight="1" thickBot="1">
      <c r="A96" s="868"/>
      <c r="B96" s="677"/>
      <c r="C96" s="680"/>
      <c r="D96" s="686"/>
      <c r="E96" s="680"/>
      <c r="F96" s="263" t="s">
        <v>173</v>
      </c>
      <c r="G96" s="932"/>
      <c r="H96" s="52">
        <v>5</v>
      </c>
      <c r="I96" s="52">
        <v>5</v>
      </c>
      <c r="J96" s="52">
        <v>4</v>
      </c>
      <c r="K96" s="52">
        <v>4</v>
      </c>
      <c r="L96" s="56">
        <v>0</v>
      </c>
      <c r="M96" s="52">
        <v>1</v>
      </c>
      <c r="N96" s="52">
        <v>1</v>
      </c>
      <c r="O96" s="168">
        <v>0</v>
      </c>
      <c r="P96" s="52">
        <v>1</v>
      </c>
      <c r="Q96" s="56">
        <v>1</v>
      </c>
      <c r="R96" s="52">
        <v>4</v>
      </c>
      <c r="S96" s="52">
        <v>4</v>
      </c>
      <c r="T96" s="52">
        <v>4</v>
      </c>
      <c r="U96" s="52">
        <v>4</v>
      </c>
      <c r="V96" s="56">
        <v>0</v>
      </c>
      <c r="W96" s="52">
        <v>0</v>
      </c>
      <c r="X96" s="52">
        <v>0</v>
      </c>
      <c r="Y96" s="52">
        <v>0</v>
      </c>
      <c r="Z96" s="52">
        <v>0</v>
      </c>
      <c r="AA96" s="172">
        <v>0</v>
      </c>
      <c r="AB96" s="286">
        <v>1</v>
      </c>
      <c r="AC96" s="286">
        <v>5</v>
      </c>
      <c r="AD96" s="286">
        <v>1</v>
      </c>
      <c r="AE96" s="286">
        <v>5</v>
      </c>
      <c r="AF96" s="390">
        <f t="shared" si="8"/>
        <v>4</v>
      </c>
      <c r="AG96" s="11"/>
      <c r="AH96" s="11"/>
      <c r="AI96" s="11"/>
      <c r="AJ96" s="11"/>
      <c r="AK96" s="11"/>
      <c r="AL96" s="11"/>
      <c r="AM96" s="11"/>
    </row>
    <row r="97" spans="1:39" ht="21.95" customHeight="1">
      <c r="A97" s="868"/>
      <c r="B97" s="677"/>
      <c r="C97" s="680"/>
      <c r="D97" s="687"/>
      <c r="E97" s="690" t="s">
        <v>174</v>
      </c>
      <c r="F97" s="534" t="s">
        <v>175</v>
      </c>
      <c r="G97" s="864"/>
      <c r="H97" s="232">
        <v>70</v>
      </c>
      <c r="I97" s="88">
        <v>70</v>
      </c>
      <c r="J97" s="88">
        <v>62</v>
      </c>
      <c r="K97" s="88">
        <v>62</v>
      </c>
      <c r="L97" s="91">
        <v>0</v>
      </c>
      <c r="M97" s="88">
        <v>14</v>
      </c>
      <c r="N97" s="88">
        <v>13</v>
      </c>
      <c r="O97" s="88">
        <v>12</v>
      </c>
      <c r="P97" s="88">
        <v>12</v>
      </c>
      <c r="Q97" s="91">
        <v>0</v>
      </c>
      <c r="R97" s="88">
        <v>32</v>
      </c>
      <c r="S97" s="88">
        <v>20</v>
      </c>
      <c r="T97" s="88">
        <v>31</v>
      </c>
      <c r="U97" s="88">
        <v>19</v>
      </c>
      <c r="V97" s="91">
        <v>0.39</v>
      </c>
      <c r="W97" s="88">
        <v>30</v>
      </c>
      <c r="X97" s="88">
        <v>31</v>
      </c>
      <c r="Y97" s="88">
        <v>20</v>
      </c>
      <c r="Z97" s="88">
        <v>23</v>
      </c>
      <c r="AA97" s="297">
        <v>0.15</v>
      </c>
      <c r="AB97" s="292">
        <v>60</v>
      </c>
      <c r="AC97" s="292">
        <v>70</v>
      </c>
      <c r="AD97" s="292">
        <v>60</v>
      </c>
      <c r="AE97" s="292">
        <v>70</v>
      </c>
      <c r="AF97" s="391">
        <f t="shared" si="8"/>
        <v>0.16666666666666666</v>
      </c>
      <c r="AG97" s="22"/>
      <c r="AH97" s="11"/>
      <c r="AI97" s="11"/>
      <c r="AJ97" s="11"/>
      <c r="AK97" s="11"/>
      <c r="AL97" s="11"/>
      <c r="AM97" s="11"/>
    </row>
    <row r="98" spans="1:39" ht="21.95" customHeight="1">
      <c r="A98" s="868"/>
      <c r="B98" s="677"/>
      <c r="C98" s="680"/>
      <c r="D98" s="687"/>
      <c r="E98" s="691"/>
      <c r="F98" s="535" t="s">
        <v>176</v>
      </c>
      <c r="G98" s="668"/>
      <c r="H98" s="233">
        <v>13</v>
      </c>
      <c r="I98" s="89">
        <v>4</v>
      </c>
      <c r="J98" s="89">
        <v>8</v>
      </c>
      <c r="K98" s="89">
        <v>2</v>
      </c>
      <c r="L98" s="167">
        <v>0.75</v>
      </c>
      <c r="M98" s="89">
        <v>1</v>
      </c>
      <c r="N98" s="89">
        <v>1</v>
      </c>
      <c r="O98" s="89">
        <v>1</v>
      </c>
      <c r="P98" s="89">
        <v>4</v>
      </c>
      <c r="Q98" s="167">
        <v>3</v>
      </c>
      <c r="R98" s="89">
        <v>2</v>
      </c>
      <c r="S98" s="89">
        <v>3</v>
      </c>
      <c r="T98" s="89">
        <v>2</v>
      </c>
      <c r="U98" s="89">
        <v>3</v>
      </c>
      <c r="V98" s="167">
        <v>0.5</v>
      </c>
      <c r="W98" s="89">
        <v>0</v>
      </c>
      <c r="X98" s="89">
        <v>0</v>
      </c>
      <c r="Y98" s="89">
        <v>0</v>
      </c>
      <c r="Z98" s="89">
        <v>0</v>
      </c>
      <c r="AA98" s="298">
        <v>0</v>
      </c>
      <c r="AB98" s="283">
        <v>1</v>
      </c>
      <c r="AC98" s="283">
        <v>1</v>
      </c>
      <c r="AD98" s="283">
        <v>1</v>
      </c>
      <c r="AE98" s="283">
        <v>1</v>
      </c>
      <c r="AF98" s="392">
        <f t="shared" si="8"/>
        <v>0</v>
      </c>
      <c r="AG98" s="22"/>
      <c r="AH98" s="11"/>
      <c r="AI98" s="11"/>
      <c r="AJ98" s="11"/>
      <c r="AK98" s="11"/>
      <c r="AL98" s="11"/>
      <c r="AM98" s="11"/>
    </row>
    <row r="99" spans="1:39" ht="21.95" customHeight="1">
      <c r="A99" s="868"/>
      <c r="B99" s="677"/>
      <c r="C99" s="680"/>
      <c r="D99" s="687"/>
      <c r="E99" s="691"/>
      <c r="F99" s="535" t="s">
        <v>177</v>
      </c>
      <c r="G99" s="668"/>
      <c r="H99" s="234">
        <v>2</v>
      </c>
      <c r="I99" s="51">
        <v>3</v>
      </c>
      <c r="J99" s="51">
        <v>1</v>
      </c>
      <c r="K99" s="51">
        <v>3</v>
      </c>
      <c r="L99" s="55">
        <v>2</v>
      </c>
      <c r="M99" s="51">
        <v>1</v>
      </c>
      <c r="N99" s="51">
        <v>1</v>
      </c>
      <c r="O99" s="51">
        <v>1</v>
      </c>
      <c r="P99" s="51">
        <v>1</v>
      </c>
      <c r="Q99" s="55">
        <v>0</v>
      </c>
      <c r="R99" s="51">
        <v>1</v>
      </c>
      <c r="S99" s="51">
        <v>3</v>
      </c>
      <c r="T99" s="51">
        <v>1</v>
      </c>
      <c r="U99" s="51">
        <v>2</v>
      </c>
      <c r="V99" s="55">
        <v>1</v>
      </c>
      <c r="W99" s="51">
        <v>0</v>
      </c>
      <c r="X99" s="89">
        <v>0</v>
      </c>
      <c r="Y99" s="51">
        <v>0</v>
      </c>
      <c r="Z99" s="51">
        <v>0</v>
      </c>
      <c r="AA99" s="171">
        <v>0</v>
      </c>
      <c r="AB99" s="283">
        <v>2</v>
      </c>
      <c r="AC99" s="283">
        <v>2</v>
      </c>
      <c r="AD99" s="283">
        <v>2</v>
      </c>
      <c r="AE99" s="283">
        <v>2</v>
      </c>
      <c r="AF99" s="392">
        <f t="shared" si="8"/>
        <v>0</v>
      </c>
      <c r="AG99" s="22"/>
      <c r="AH99" s="11"/>
      <c r="AI99" s="11"/>
      <c r="AJ99" s="11"/>
      <c r="AK99" s="11"/>
      <c r="AL99" s="11"/>
      <c r="AM99" s="11"/>
    </row>
    <row r="100" spans="1:39" ht="21.95" customHeight="1">
      <c r="A100" s="868"/>
      <c r="B100" s="677"/>
      <c r="C100" s="680"/>
      <c r="D100" s="687"/>
      <c r="E100" s="691"/>
      <c r="F100" s="535" t="s">
        <v>178</v>
      </c>
      <c r="G100" s="668"/>
      <c r="H100" s="233">
        <v>9</v>
      </c>
      <c r="I100" s="89">
        <v>1</v>
      </c>
      <c r="J100" s="89">
        <v>9</v>
      </c>
      <c r="K100" s="89">
        <v>0</v>
      </c>
      <c r="L100" s="167">
        <v>1</v>
      </c>
      <c r="M100" s="89">
        <v>3</v>
      </c>
      <c r="N100" s="89">
        <v>1</v>
      </c>
      <c r="O100" s="89">
        <v>2</v>
      </c>
      <c r="P100" s="89">
        <v>1</v>
      </c>
      <c r="Q100" s="167">
        <v>0.5</v>
      </c>
      <c r="R100" s="89">
        <v>0</v>
      </c>
      <c r="S100" s="89">
        <v>0</v>
      </c>
      <c r="T100" s="89">
        <v>0</v>
      </c>
      <c r="U100" s="89">
        <v>0</v>
      </c>
      <c r="V100" s="167">
        <v>0</v>
      </c>
      <c r="W100" s="89">
        <v>7</v>
      </c>
      <c r="X100" s="89">
        <v>0</v>
      </c>
      <c r="Y100" s="89">
        <v>5</v>
      </c>
      <c r="Z100" s="89">
        <v>0</v>
      </c>
      <c r="AA100" s="298">
        <v>1</v>
      </c>
      <c r="AB100" s="283">
        <v>30</v>
      </c>
      <c r="AC100" s="283">
        <v>27</v>
      </c>
      <c r="AD100" s="283">
        <v>30</v>
      </c>
      <c r="AE100" s="283">
        <v>27</v>
      </c>
      <c r="AF100" s="392">
        <f t="shared" si="8"/>
        <v>-0.1</v>
      </c>
      <c r="AG100" s="22"/>
      <c r="AH100" s="11"/>
      <c r="AI100" s="11"/>
      <c r="AJ100" s="11"/>
      <c r="AK100" s="11"/>
      <c r="AL100" s="11"/>
      <c r="AM100" s="11"/>
    </row>
    <row r="101" spans="1:39" ht="21.95" customHeight="1" thickBot="1">
      <c r="A101" s="868"/>
      <c r="B101" s="677"/>
      <c r="C101" s="680"/>
      <c r="D101" s="688"/>
      <c r="E101" s="692"/>
      <c r="F101" s="362" t="s">
        <v>179</v>
      </c>
      <c r="G101" s="915"/>
      <c r="H101" s="235">
        <v>6</v>
      </c>
      <c r="I101" s="90">
        <v>5</v>
      </c>
      <c r="J101" s="90">
        <v>5</v>
      </c>
      <c r="K101" s="90">
        <v>5</v>
      </c>
      <c r="L101" s="92">
        <v>0</v>
      </c>
      <c r="M101" s="90">
        <v>1</v>
      </c>
      <c r="N101" s="90">
        <v>1</v>
      </c>
      <c r="O101" s="90">
        <v>0</v>
      </c>
      <c r="P101" s="90">
        <v>0</v>
      </c>
      <c r="Q101" s="92">
        <v>0</v>
      </c>
      <c r="R101" s="90">
        <v>6</v>
      </c>
      <c r="S101" s="90">
        <v>7</v>
      </c>
      <c r="T101" s="90">
        <v>6</v>
      </c>
      <c r="U101" s="90">
        <v>7</v>
      </c>
      <c r="V101" s="92">
        <v>0.17</v>
      </c>
      <c r="W101" s="90">
        <v>0</v>
      </c>
      <c r="X101" s="90">
        <v>0</v>
      </c>
      <c r="Y101" s="90">
        <v>0</v>
      </c>
      <c r="Z101" s="90">
        <v>0</v>
      </c>
      <c r="AA101" s="299">
        <v>0</v>
      </c>
      <c r="AB101" s="293">
        <v>7</v>
      </c>
      <c r="AC101" s="293">
        <v>5</v>
      </c>
      <c r="AD101" s="293">
        <v>7</v>
      </c>
      <c r="AE101" s="293">
        <v>5</v>
      </c>
      <c r="AF101" s="393">
        <f t="shared" si="8"/>
        <v>-0.2857142857142857</v>
      </c>
      <c r="AG101" s="22"/>
      <c r="AH101" s="11"/>
      <c r="AI101" s="11"/>
      <c r="AJ101" s="11"/>
      <c r="AK101" s="11"/>
      <c r="AL101" s="11"/>
      <c r="AM101" s="11"/>
    </row>
    <row r="102" spans="1:39" ht="21.95" customHeight="1">
      <c r="A102" s="868"/>
      <c r="B102" s="677"/>
      <c r="C102" s="680"/>
      <c r="D102" s="686" t="s">
        <v>54</v>
      </c>
      <c r="E102" s="680" t="s">
        <v>180</v>
      </c>
      <c r="F102" s="263" t="s">
        <v>168</v>
      </c>
      <c r="G102" s="932"/>
      <c r="H102" s="264" t="s">
        <v>48</v>
      </c>
      <c r="I102" s="96"/>
      <c r="J102" s="96"/>
      <c r="K102" s="96"/>
      <c r="L102" s="96"/>
      <c r="M102" s="96"/>
      <c r="N102" s="96"/>
      <c r="O102" s="96"/>
      <c r="P102" s="96"/>
      <c r="Q102" s="96"/>
      <c r="R102" s="96"/>
      <c r="S102" s="96"/>
      <c r="T102" s="96"/>
      <c r="U102" s="96"/>
      <c r="V102" s="96"/>
      <c r="W102" s="96"/>
      <c r="X102" s="96"/>
      <c r="Y102" s="96"/>
      <c r="Z102" s="96"/>
      <c r="AA102" s="102"/>
      <c r="AB102" s="706" t="s">
        <v>48</v>
      </c>
      <c r="AC102" s="707"/>
      <c r="AD102" s="707"/>
      <c r="AE102" s="707"/>
      <c r="AF102" s="708"/>
      <c r="AG102" s="11"/>
      <c r="AH102" s="11"/>
      <c r="AI102" s="11"/>
      <c r="AJ102" s="11"/>
      <c r="AK102" s="11"/>
      <c r="AL102" s="11"/>
      <c r="AM102" s="11"/>
    </row>
    <row r="103" spans="1:39" ht="21.95" customHeight="1">
      <c r="A103" s="868"/>
      <c r="B103" s="677"/>
      <c r="C103" s="680"/>
      <c r="D103" s="686"/>
      <c r="E103" s="689"/>
      <c r="F103" s="267" t="s">
        <v>169</v>
      </c>
      <c r="G103" s="931"/>
      <c r="H103" s="200">
        <v>1</v>
      </c>
      <c r="I103" s="200">
        <v>1</v>
      </c>
      <c r="J103" s="200">
        <v>1</v>
      </c>
      <c r="K103" s="201">
        <v>1</v>
      </c>
      <c r="L103" s="203"/>
      <c r="M103" s="202">
        <v>1</v>
      </c>
      <c r="N103" s="200">
        <v>1</v>
      </c>
      <c r="O103" s="200">
        <v>1</v>
      </c>
      <c r="P103" s="201">
        <v>1</v>
      </c>
      <c r="Q103" s="204"/>
      <c r="R103" s="205">
        <v>1</v>
      </c>
      <c r="S103" s="200">
        <v>1</v>
      </c>
      <c r="T103" s="200">
        <v>1</v>
      </c>
      <c r="U103" s="206">
        <v>1</v>
      </c>
      <c r="V103" s="204"/>
      <c r="W103" s="205">
        <v>1</v>
      </c>
      <c r="X103" s="200">
        <v>1</v>
      </c>
      <c r="Y103" s="200">
        <v>1</v>
      </c>
      <c r="Z103" s="206">
        <v>1</v>
      </c>
      <c r="AA103" s="207"/>
      <c r="AB103" s="320">
        <v>1</v>
      </c>
      <c r="AC103" s="284">
        <v>1</v>
      </c>
      <c r="AD103" s="320">
        <v>1</v>
      </c>
      <c r="AE103" s="284">
        <v>1</v>
      </c>
      <c r="AF103" s="721"/>
      <c r="AG103" s="22"/>
      <c r="AH103" s="11"/>
      <c r="AI103" s="11"/>
      <c r="AJ103" s="11"/>
      <c r="AK103" s="11"/>
      <c r="AL103" s="11"/>
      <c r="AM103" s="11"/>
    </row>
    <row r="104" spans="1:39" ht="21.95" customHeight="1">
      <c r="A104" s="868"/>
      <c r="B104" s="677"/>
      <c r="C104" s="680"/>
      <c r="D104" s="686"/>
      <c r="E104" s="681" t="s">
        <v>181</v>
      </c>
      <c r="F104" s="267" t="s">
        <v>171</v>
      </c>
      <c r="G104" s="931"/>
      <c r="H104" s="54">
        <v>0.85</v>
      </c>
      <c r="I104" s="148">
        <v>0.92800000000000005</v>
      </c>
      <c r="J104" s="148">
        <f>J94/J93</f>
        <v>0.83529411764705885</v>
      </c>
      <c r="K104" s="184">
        <f>K94/K93</f>
        <v>0.94444444444444442</v>
      </c>
      <c r="L104" s="188"/>
      <c r="M104" s="191">
        <f t="shared" ref="M104:Y104" si="9">M94/M93</f>
        <v>0.81818181818181823</v>
      </c>
      <c r="N104" s="148">
        <f t="shared" si="9"/>
        <v>0.89473684210526316</v>
      </c>
      <c r="O104" s="148">
        <f t="shared" si="9"/>
        <v>0.8</v>
      </c>
      <c r="P104" s="176">
        <f t="shared" si="9"/>
        <v>0.83333333333333337</v>
      </c>
      <c r="Q104" s="195"/>
      <c r="R104" s="180">
        <f t="shared" si="9"/>
        <v>0.90243902439024393</v>
      </c>
      <c r="S104" s="148">
        <f t="shared" si="9"/>
        <v>0.87878787878787878</v>
      </c>
      <c r="T104" s="148">
        <f t="shared" si="9"/>
        <v>0.9</v>
      </c>
      <c r="U104" s="176">
        <f t="shared" si="9"/>
        <v>0.87096774193548387</v>
      </c>
      <c r="V104" s="195"/>
      <c r="W104" s="180">
        <f>W94/W93</f>
        <v>0.81081081081081086</v>
      </c>
      <c r="X104" s="148">
        <f>X94/X93</f>
        <v>1</v>
      </c>
      <c r="Y104" s="148">
        <f t="shared" si="9"/>
        <v>0.8</v>
      </c>
      <c r="Z104" s="176">
        <f>Z94/Z93</f>
        <v>1</v>
      </c>
      <c r="AA104" s="198"/>
      <c r="AB104" s="316">
        <v>0.5</v>
      </c>
      <c r="AC104" s="313">
        <f>AC94/AC93</f>
        <v>0.7142857142857143</v>
      </c>
      <c r="AD104" s="316">
        <v>0.5</v>
      </c>
      <c r="AE104" s="313">
        <f>AE94/AE93</f>
        <v>0.7142857142857143</v>
      </c>
      <c r="AF104" s="722"/>
      <c r="AG104" s="22"/>
      <c r="AH104" s="11"/>
      <c r="AI104" s="11"/>
      <c r="AJ104" s="11"/>
      <c r="AK104" s="11"/>
      <c r="AL104" s="11"/>
      <c r="AM104" s="11"/>
    </row>
    <row r="105" spans="1:39" ht="21.95" customHeight="1">
      <c r="A105" s="868"/>
      <c r="B105" s="677"/>
      <c r="C105" s="680"/>
      <c r="D105" s="686"/>
      <c r="E105" s="689"/>
      <c r="F105" s="267" t="s">
        <v>172</v>
      </c>
      <c r="G105" s="931"/>
      <c r="H105" s="55">
        <v>0.1</v>
      </c>
      <c r="I105" s="149">
        <v>1.2E-2</v>
      </c>
      <c r="J105" s="149">
        <f>J95/J93</f>
        <v>0.11764705882352941</v>
      </c>
      <c r="K105" s="185">
        <f>K95/K93</f>
        <v>0</v>
      </c>
      <c r="L105" s="188"/>
      <c r="M105" s="192">
        <f t="shared" ref="M105:Y105" si="10">M95/M93</f>
        <v>0.13636363636363635</v>
      </c>
      <c r="N105" s="149">
        <f t="shared" si="10"/>
        <v>5.2631578947368418E-2</v>
      </c>
      <c r="O105" s="149">
        <f t="shared" si="10"/>
        <v>0.15</v>
      </c>
      <c r="P105" s="177">
        <f t="shared" si="10"/>
        <v>0.1111111111111111</v>
      </c>
      <c r="Q105" s="195"/>
      <c r="R105" s="181">
        <f t="shared" si="10"/>
        <v>0</v>
      </c>
      <c r="S105" s="149">
        <f t="shared" si="10"/>
        <v>0</v>
      </c>
      <c r="T105" s="149">
        <f t="shared" si="10"/>
        <v>0</v>
      </c>
      <c r="U105" s="177">
        <f t="shared" si="10"/>
        <v>0</v>
      </c>
      <c r="V105" s="195"/>
      <c r="W105" s="181">
        <f>W95/W93</f>
        <v>0.1891891891891892</v>
      </c>
      <c r="X105" s="149">
        <f>X95/X93</f>
        <v>0</v>
      </c>
      <c r="Y105" s="149">
        <f t="shared" si="10"/>
        <v>0.2</v>
      </c>
      <c r="Z105" s="177">
        <f>Z95/Z93</f>
        <v>0</v>
      </c>
      <c r="AA105" s="198"/>
      <c r="AB105" s="316">
        <v>0.49</v>
      </c>
      <c r="AC105" s="313">
        <f>AC95/AC93</f>
        <v>0.23809523809523808</v>
      </c>
      <c r="AD105" s="316">
        <v>0.49</v>
      </c>
      <c r="AE105" s="313">
        <f>AE95/AE93</f>
        <v>0.23809523809523808</v>
      </c>
      <c r="AF105" s="722"/>
      <c r="AG105" s="23"/>
      <c r="AH105" s="11"/>
      <c r="AI105" s="11"/>
      <c r="AJ105" s="11"/>
      <c r="AK105" s="11"/>
      <c r="AL105" s="11"/>
      <c r="AM105" s="11"/>
    </row>
    <row r="106" spans="1:39" ht="21.95" customHeight="1" thickBot="1">
      <c r="A106" s="868"/>
      <c r="B106" s="677"/>
      <c r="C106" s="680"/>
      <c r="D106" s="686"/>
      <c r="E106" s="680"/>
      <c r="F106" s="263" t="s">
        <v>173</v>
      </c>
      <c r="G106" s="932"/>
      <c r="H106" s="56">
        <v>0.05</v>
      </c>
      <c r="I106" s="302">
        <v>0.06</v>
      </c>
      <c r="J106" s="302">
        <f>J96/J93</f>
        <v>4.7058823529411764E-2</v>
      </c>
      <c r="K106" s="303">
        <f>K96/K93</f>
        <v>5.5555555555555552E-2</v>
      </c>
      <c r="L106" s="304"/>
      <c r="M106" s="305">
        <f t="shared" ref="M106:Y106" si="11">M96/M93</f>
        <v>4.5454545454545456E-2</v>
      </c>
      <c r="N106" s="302">
        <f t="shared" si="11"/>
        <v>5.2631578947368418E-2</v>
      </c>
      <c r="O106" s="302">
        <f t="shared" si="11"/>
        <v>0</v>
      </c>
      <c r="P106" s="306">
        <f t="shared" si="11"/>
        <v>5.5555555555555552E-2</v>
      </c>
      <c r="Q106" s="307"/>
      <c r="R106" s="308">
        <f t="shared" si="11"/>
        <v>9.7560975609756101E-2</v>
      </c>
      <c r="S106" s="302">
        <f t="shared" si="11"/>
        <v>0.12121212121212122</v>
      </c>
      <c r="T106" s="302">
        <f t="shared" si="11"/>
        <v>0.1</v>
      </c>
      <c r="U106" s="306">
        <f t="shared" si="11"/>
        <v>0.12903225806451613</v>
      </c>
      <c r="V106" s="307"/>
      <c r="W106" s="308">
        <f>W96/W93</f>
        <v>0</v>
      </c>
      <c r="X106" s="302">
        <f>X96/X93</f>
        <v>0</v>
      </c>
      <c r="Y106" s="302">
        <f t="shared" si="11"/>
        <v>0</v>
      </c>
      <c r="Z106" s="306">
        <f>Z96/Z93</f>
        <v>0</v>
      </c>
      <c r="AA106" s="309"/>
      <c r="AB106" s="317">
        <v>0.01</v>
      </c>
      <c r="AC106" s="349">
        <f>AC96/AC93</f>
        <v>4.7619047619047616E-2</v>
      </c>
      <c r="AD106" s="317">
        <v>0.01</v>
      </c>
      <c r="AE106" s="349">
        <f>AE96/AE93</f>
        <v>4.7619047619047616E-2</v>
      </c>
      <c r="AF106" s="722"/>
      <c r="AG106" s="333"/>
      <c r="AH106" s="11"/>
      <c r="AI106" s="11"/>
      <c r="AJ106" s="11"/>
      <c r="AK106" s="11"/>
      <c r="AL106" s="11"/>
      <c r="AM106" s="11"/>
    </row>
    <row r="107" spans="1:39" ht="21.95" customHeight="1">
      <c r="A107" s="868"/>
      <c r="B107" s="677"/>
      <c r="C107" s="680"/>
      <c r="D107" s="687"/>
      <c r="E107" s="690" t="s">
        <v>182</v>
      </c>
      <c r="F107" s="534" t="s">
        <v>175</v>
      </c>
      <c r="G107" s="864"/>
      <c r="H107" s="236">
        <v>0.7</v>
      </c>
      <c r="I107" s="150">
        <v>0.84299999999999997</v>
      </c>
      <c r="J107" s="174">
        <f>J97/J93</f>
        <v>0.72941176470588232</v>
      </c>
      <c r="K107" s="186">
        <f>K97/K93</f>
        <v>0.86111111111111116</v>
      </c>
      <c r="L107" s="190"/>
      <c r="M107" s="193">
        <f t="shared" ref="M107:Y107" si="12">M97/M93</f>
        <v>0.63636363636363635</v>
      </c>
      <c r="N107" s="174">
        <f t="shared" si="12"/>
        <v>0.68421052631578949</v>
      </c>
      <c r="O107" s="174">
        <f t="shared" si="12"/>
        <v>0.6</v>
      </c>
      <c r="P107" s="178">
        <f t="shared" si="12"/>
        <v>0.66666666666666663</v>
      </c>
      <c r="Q107" s="197"/>
      <c r="R107" s="182">
        <f t="shared" si="12"/>
        <v>0.78048780487804881</v>
      </c>
      <c r="S107" s="174">
        <f t="shared" si="12"/>
        <v>0.60606060606060608</v>
      </c>
      <c r="T107" s="174">
        <f t="shared" si="12"/>
        <v>0.77500000000000002</v>
      </c>
      <c r="U107" s="178">
        <f t="shared" si="12"/>
        <v>0.61290322580645162</v>
      </c>
      <c r="V107" s="197"/>
      <c r="W107" s="182">
        <f>W97/W93</f>
        <v>0.81081081081081086</v>
      </c>
      <c r="X107" s="174">
        <f>X97/X93</f>
        <v>1</v>
      </c>
      <c r="Y107" s="174">
        <f t="shared" si="12"/>
        <v>0.8</v>
      </c>
      <c r="Z107" s="178">
        <f>Z97/Z93</f>
        <v>1</v>
      </c>
      <c r="AA107" s="288"/>
      <c r="AB107" s="318">
        <v>0.6</v>
      </c>
      <c r="AC107" s="312">
        <f>AC97/AC93</f>
        <v>0.66666666666666663</v>
      </c>
      <c r="AD107" s="318">
        <v>0.6</v>
      </c>
      <c r="AE107" s="312">
        <f>AE97/AE93</f>
        <v>0.66666666666666663</v>
      </c>
      <c r="AF107" s="718"/>
      <c r="AG107" s="334"/>
      <c r="AH107" s="11"/>
      <c r="AI107" s="11"/>
      <c r="AJ107" s="11"/>
      <c r="AK107" s="11"/>
      <c r="AL107" s="11"/>
      <c r="AM107" s="11"/>
    </row>
    <row r="108" spans="1:39" ht="21.95" customHeight="1">
      <c r="A108" s="868"/>
      <c r="B108" s="677"/>
      <c r="C108" s="680"/>
      <c r="D108" s="687"/>
      <c r="E108" s="845"/>
      <c r="F108" s="536" t="s">
        <v>176</v>
      </c>
      <c r="G108" s="668"/>
      <c r="H108" s="237">
        <v>0.13</v>
      </c>
      <c r="I108" s="151">
        <v>4.8000000000000001E-2</v>
      </c>
      <c r="J108" s="149">
        <f>J98/J93</f>
        <v>9.4117647058823528E-2</v>
      </c>
      <c r="K108" s="185">
        <f>K98/K93</f>
        <v>2.7777777777777776E-2</v>
      </c>
      <c r="L108" s="188"/>
      <c r="M108" s="192">
        <f t="shared" ref="M108:Y108" si="13">M98/M93</f>
        <v>4.5454545454545456E-2</v>
      </c>
      <c r="N108" s="149">
        <f t="shared" si="13"/>
        <v>5.2631578947368418E-2</v>
      </c>
      <c r="O108" s="149">
        <f t="shared" si="13"/>
        <v>0.05</v>
      </c>
      <c r="P108" s="177">
        <f t="shared" si="13"/>
        <v>0.22222222222222221</v>
      </c>
      <c r="Q108" s="195"/>
      <c r="R108" s="181">
        <f t="shared" si="13"/>
        <v>4.878048780487805E-2</v>
      </c>
      <c r="S108" s="149">
        <f t="shared" si="13"/>
        <v>9.0909090909090912E-2</v>
      </c>
      <c r="T108" s="149">
        <f t="shared" si="13"/>
        <v>0.05</v>
      </c>
      <c r="U108" s="177">
        <f t="shared" si="13"/>
        <v>9.6774193548387094E-2</v>
      </c>
      <c r="V108" s="195"/>
      <c r="W108" s="181">
        <f>W98/W93</f>
        <v>0</v>
      </c>
      <c r="X108" s="149">
        <f>X98/X93</f>
        <v>0</v>
      </c>
      <c r="Y108" s="149">
        <f t="shared" si="13"/>
        <v>0</v>
      </c>
      <c r="Z108" s="177">
        <f>Z98/Z93</f>
        <v>0</v>
      </c>
      <c r="AA108" s="198"/>
      <c r="AB108" s="284">
        <v>0.01</v>
      </c>
      <c r="AC108" s="313">
        <f>AC98/AC93</f>
        <v>9.5238095238095247E-3</v>
      </c>
      <c r="AD108" s="284">
        <v>0.01</v>
      </c>
      <c r="AE108" s="313">
        <f>AE98/AE93</f>
        <v>9.5238095238095247E-3</v>
      </c>
      <c r="AF108" s="719"/>
      <c r="AG108" s="22"/>
      <c r="AH108" s="11"/>
      <c r="AI108" s="11"/>
      <c r="AJ108" s="11"/>
      <c r="AK108" s="11"/>
      <c r="AL108" s="11"/>
      <c r="AM108" s="11"/>
    </row>
    <row r="109" spans="1:39" ht="21.95" customHeight="1">
      <c r="A109" s="868"/>
      <c r="B109" s="677"/>
      <c r="C109" s="680"/>
      <c r="D109" s="687"/>
      <c r="E109" s="845"/>
      <c r="F109" s="536" t="s">
        <v>177</v>
      </c>
      <c r="G109" s="668"/>
      <c r="H109" s="237">
        <v>0.02</v>
      </c>
      <c r="I109" s="151">
        <v>3.5999999999999997E-2</v>
      </c>
      <c r="J109" s="149">
        <f>J99/J93</f>
        <v>1.1764705882352941E-2</v>
      </c>
      <c r="K109" s="185">
        <f>K99/K93</f>
        <v>4.1666666666666664E-2</v>
      </c>
      <c r="L109" s="188"/>
      <c r="M109" s="192">
        <f t="shared" ref="M109:Y109" si="14">M99/M93</f>
        <v>4.5454545454545456E-2</v>
      </c>
      <c r="N109" s="149">
        <f t="shared" si="14"/>
        <v>5.2631578947368418E-2</v>
      </c>
      <c r="O109" s="149">
        <f t="shared" si="14"/>
        <v>0.05</v>
      </c>
      <c r="P109" s="177">
        <f t="shared" si="14"/>
        <v>5.5555555555555552E-2</v>
      </c>
      <c r="Q109" s="195"/>
      <c r="R109" s="181">
        <f t="shared" si="14"/>
        <v>2.4390243902439025E-2</v>
      </c>
      <c r="S109" s="149">
        <f t="shared" si="14"/>
        <v>9.0909090909090912E-2</v>
      </c>
      <c r="T109" s="149">
        <f t="shared" si="14"/>
        <v>2.5000000000000001E-2</v>
      </c>
      <c r="U109" s="177">
        <f t="shared" si="14"/>
        <v>6.4516129032258063E-2</v>
      </c>
      <c r="V109" s="195"/>
      <c r="W109" s="181">
        <f>W99/W93</f>
        <v>0</v>
      </c>
      <c r="X109" s="149">
        <f>X99/X93</f>
        <v>0</v>
      </c>
      <c r="Y109" s="149">
        <f t="shared" si="14"/>
        <v>0</v>
      </c>
      <c r="Z109" s="177">
        <f>Z99/Z93</f>
        <v>0</v>
      </c>
      <c r="AA109" s="198"/>
      <c r="AB109" s="284">
        <v>0.02</v>
      </c>
      <c r="AC109" s="313">
        <f>AC99/AC93</f>
        <v>1.9047619047619049E-2</v>
      </c>
      <c r="AD109" s="284">
        <v>0.02</v>
      </c>
      <c r="AE109" s="313">
        <f>AE99/AE93</f>
        <v>1.9047619047619049E-2</v>
      </c>
      <c r="AF109" s="719"/>
      <c r="AG109" s="22"/>
      <c r="AH109" s="11"/>
      <c r="AI109" s="11"/>
      <c r="AJ109" s="11"/>
      <c r="AK109" s="11"/>
      <c r="AL109" s="11"/>
      <c r="AM109" s="11"/>
    </row>
    <row r="110" spans="1:39" ht="19.5" customHeight="1">
      <c r="A110" s="868"/>
      <c r="B110" s="677"/>
      <c r="C110" s="680"/>
      <c r="D110" s="687"/>
      <c r="E110" s="845"/>
      <c r="F110" s="536" t="s">
        <v>178</v>
      </c>
      <c r="G110" s="668"/>
      <c r="H110" s="237">
        <v>0.09</v>
      </c>
      <c r="I110" s="151">
        <v>1.2E-2</v>
      </c>
      <c r="J110" s="149">
        <f>J100/J93</f>
        <v>0.10588235294117647</v>
      </c>
      <c r="K110" s="185">
        <f>K100/K93</f>
        <v>0</v>
      </c>
      <c r="L110" s="188"/>
      <c r="M110" s="192">
        <f t="shared" ref="M110:Y110" si="15">M100/M93</f>
        <v>0.13636363636363635</v>
      </c>
      <c r="N110" s="149">
        <f t="shared" si="15"/>
        <v>5.2631578947368418E-2</v>
      </c>
      <c r="O110" s="149">
        <f t="shared" si="15"/>
        <v>0.1</v>
      </c>
      <c r="P110" s="177">
        <f t="shared" si="15"/>
        <v>5.5555555555555552E-2</v>
      </c>
      <c r="Q110" s="195"/>
      <c r="R110" s="181">
        <f t="shared" si="15"/>
        <v>0</v>
      </c>
      <c r="S110" s="149">
        <f t="shared" si="15"/>
        <v>0</v>
      </c>
      <c r="T110" s="149">
        <f t="shared" si="15"/>
        <v>0</v>
      </c>
      <c r="U110" s="177">
        <f t="shared" si="15"/>
        <v>0</v>
      </c>
      <c r="V110" s="195"/>
      <c r="W110" s="181">
        <f>W100/W93</f>
        <v>0.1891891891891892</v>
      </c>
      <c r="X110" s="149">
        <f>X100/X93</f>
        <v>0</v>
      </c>
      <c r="Y110" s="149">
        <f t="shared" si="15"/>
        <v>0.2</v>
      </c>
      <c r="Z110" s="177">
        <f>Z100/Z93</f>
        <v>0</v>
      </c>
      <c r="AA110" s="198"/>
      <c r="AB110" s="284">
        <v>0.3</v>
      </c>
      <c r="AC110" s="313">
        <f>AC100/AC93</f>
        <v>0.25714285714285712</v>
      </c>
      <c r="AD110" s="284">
        <v>0.3</v>
      </c>
      <c r="AE110" s="313">
        <f>AE100/AE93</f>
        <v>0.25714285714285712</v>
      </c>
      <c r="AF110" s="719"/>
      <c r="AG110" s="22"/>
      <c r="AH110" s="11"/>
      <c r="AI110" s="11"/>
      <c r="AJ110" s="11"/>
      <c r="AK110" s="11"/>
      <c r="AL110" s="11"/>
      <c r="AM110" s="11"/>
    </row>
    <row r="111" spans="1:39" ht="19.5" customHeight="1" thickBot="1">
      <c r="A111" s="868"/>
      <c r="B111" s="677"/>
      <c r="C111" s="682"/>
      <c r="D111" s="693"/>
      <c r="E111" s="692"/>
      <c r="F111" s="362" t="s">
        <v>179</v>
      </c>
      <c r="G111" s="915"/>
      <c r="H111" s="238">
        <v>0.06</v>
      </c>
      <c r="I111" s="92">
        <v>0.06</v>
      </c>
      <c r="J111" s="175">
        <f>J101/J93</f>
        <v>5.8823529411764705E-2</v>
      </c>
      <c r="K111" s="187">
        <f>K101/K93</f>
        <v>6.9444444444444448E-2</v>
      </c>
      <c r="L111" s="189"/>
      <c r="M111" s="194">
        <f t="shared" ref="M111:Y111" si="16">M101/M93</f>
        <v>4.5454545454545456E-2</v>
      </c>
      <c r="N111" s="175">
        <f t="shared" si="16"/>
        <v>5.2631578947368418E-2</v>
      </c>
      <c r="O111" s="175">
        <f t="shared" si="16"/>
        <v>0</v>
      </c>
      <c r="P111" s="179">
        <f t="shared" si="16"/>
        <v>0</v>
      </c>
      <c r="Q111" s="196"/>
      <c r="R111" s="183">
        <f t="shared" si="16"/>
        <v>0.14634146341463414</v>
      </c>
      <c r="S111" s="175">
        <f t="shared" si="16"/>
        <v>0.21212121212121213</v>
      </c>
      <c r="T111" s="175">
        <f t="shared" si="16"/>
        <v>0.15</v>
      </c>
      <c r="U111" s="179">
        <f t="shared" si="16"/>
        <v>0.22580645161290322</v>
      </c>
      <c r="V111" s="196"/>
      <c r="W111" s="183">
        <f>W101/W93</f>
        <v>0</v>
      </c>
      <c r="X111" s="175">
        <f>X101/X93</f>
        <v>0</v>
      </c>
      <c r="Y111" s="175">
        <f t="shared" si="16"/>
        <v>0</v>
      </c>
      <c r="Z111" s="179">
        <f>Z101/Z93</f>
        <v>0</v>
      </c>
      <c r="AA111" s="199"/>
      <c r="AB111" s="319">
        <v>7.0000000000000007E-2</v>
      </c>
      <c r="AC111" s="314">
        <f>AC101/AC93</f>
        <v>4.7619047619047616E-2</v>
      </c>
      <c r="AD111" s="319">
        <v>7.0000000000000007E-2</v>
      </c>
      <c r="AE111" s="314">
        <f>AE101/AE93</f>
        <v>4.7619047619047616E-2</v>
      </c>
      <c r="AF111" s="720"/>
      <c r="AG111" s="22"/>
      <c r="AH111" s="11"/>
      <c r="AI111" s="11"/>
      <c r="AJ111" s="11"/>
      <c r="AK111" s="11"/>
      <c r="AL111" s="11"/>
      <c r="AM111" s="11"/>
    </row>
    <row r="112" spans="1:39" ht="21" customHeight="1">
      <c r="A112" s="868"/>
      <c r="B112" s="677"/>
      <c r="C112" s="688" t="s">
        <v>183</v>
      </c>
      <c r="D112" s="754"/>
      <c r="E112" s="809"/>
      <c r="F112" s="743" t="s">
        <v>184</v>
      </c>
      <c r="G112" s="932"/>
      <c r="H112" s="49" t="s">
        <v>63</v>
      </c>
      <c r="I112" s="49" t="s">
        <v>64</v>
      </c>
      <c r="J112" s="858" t="s">
        <v>65</v>
      </c>
      <c r="K112" s="803"/>
      <c r="L112" s="676"/>
      <c r="M112" s="49" t="s">
        <v>66</v>
      </c>
      <c r="N112" s="49" t="s">
        <v>66</v>
      </c>
      <c r="O112" s="858" t="s">
        <v>67</v>
      </c>
      <c r="P112" s="803"/>
      <c r="Q112" s="676"/>
      <c r="R112" s="49" t="s">
        <v>68</v>
      </c>
      <c r="S112" s="49" t="s">
        <v>69</v>
      </c>
      <c r="T112" s="858" t="s">
        <v>70</v>
      </c>
      <c r="U112" s="803"/>
      <c r="V112" s="676"/>
      <c r="W112" s="49" t="s">
        <v>71</v>
      </c>
      <c r="X112" s="49" t="s">
        <v>72</v>
      </c>
      <c r="Y112" s="858" t="s">
        <v>73</v>
      </c>
      <c r="Z112" s="803"/>
      <c r="AA112" s="854"/>
      <c r="AB112" s="352" t="s">
        <v>74</v>
      </c>
      <c r="AC112" s="354" t="s">
        <v>74</v>
      </c>
      <c r="AD112" s="712" t="s">
        <v>74</v>
      </c>
      <c r="AE112" s="713"/>
      <c r="AF112" s="714"/>
      <c r="AG112" s="22"/>
      <c r="AH112" s="11"/>
      <c r="AI112" s="11"/>
      <c r="AJ112" s="11"/>
      <c r="AK112" s="11"/>
      <c r="AL112" s="11"/>
      <c r="AM112" s="11"/>
    </row>
    <row r="113" spans="1:39" ht="21" customHeight="1">
      <c r="A113" s="868"/>
      <c r="B113" s="677"/>
      <c r="C113" s="936" t="s">
        <v>185</v>
      </c>
      <c r="D113" s="937"/>
      <c r="E113" s="938"/>
      <c r="F113" s="743"/>
      <c r="G113" s="932"/>
      <c r="H113" s="31">
        <v>100000</v>
      </c>
      <c r="I113" s="37" t="s">
        <v>186</v>
      </c>
      <c r="J113" s="899" t="s">
        <v>76</v>
      </c>
      <c r="K113" s="900"/>
      <c r="L113" s="901"/>
      <c r="M113" s="153">
        <v>21250</v>
      </c>
      <c r="N113" s="154">
        <v>21250</v>
      </c>
      <c r="O113" s="906" t="s">
        <v>77</v>
      </c>
      <c r="P113" s="907"/>
      <c r="Q113" s="908"/>
      <c r="R113" s="153">
        <v>37500</v>
      </c>
      <c r="S113" s="155">
        <v>53767</v>
      </c>
      <c r="T113" s="906" t="s">
        <v>78</v>
      </c>
      <c r="U113" s="907"/>
      <c r="V113" s="908"/>
      <c r="W113" s="153">
        <v>41250</v>
      </c>
      <c r="X113" s="154">
        <v>60982</v>
      </c>
      <c r="Y113" s="899" t="s">
        <v>79</v>
      </c>
      <c r="Z113" s="900"/>
      <c r="AA113" s="901"/>
      <c r="AB113" s="346">
        <v>3650</v>
      </c>
      <c r="AC113" s="296">
        <v>3650</v>
      </c>
      <c r="AD113" s="709" t="s">
        <v>187</v>
      </c>
      <c r="AE113" s="710"/>
      <c r="AF113" s="711"/>
      <c r="AG113" s="11"/>
      <c r="AH113" s="11"/>
      <c r="AI113" s="11"/>
      <c r="AJ113" s="11"/>
      <c r="AK113" s="11"/>
      <c r="AL113" s="11"/>
      <c r="AM113" s="11"/>
    </row>
    <row r="114" spans="1:39" ht="25.35" customHeight="1">
      <c r="A114" s="868"/>
      <c r="B114" s="871" t="s">
        <v>188</v>
      </c>
      <c r="C114" s="698" t="s">
        <v>189</v>
      </c>
      <c r="D114" s="685" t="s">
        <v>54</v>
      </c>
      <c r="E114" s="679" t="s">
        <v>190</v>
      </c>
      <c r="F114" s="24" t="s">
        <v>191</v>
      </c>
      <c r="G114" s="675" t="s">
        <v>46</v>
      </c>
      <c r="H114" s="28">
        <v>85</v>
      </c>
      <c r="I114" s="37">
        <v>96</v>
      </c>
      <c r="J114" s="73"/>
      <c r="K114" s="166"/>
      <c r="L114" s="71"/>
      <c r="M114" s="71"/>
      <c r="N114" s="71"/>
      <c r="O114" s="71"/>
      <c r="P114" s="71"/>
      <c r="Q114" s="71"/>
      <c r="R114" s="71"/>
      <c r="S114" s="71"/>
      <c r="T114" s="71"/>
      <c r="U114" s="71"/>
      <c r="V114" s="434"/>
      <c r="W114" s="436"/>
      <c r="X114" s="438"/>
      <c r="Y114" s="351"/>
      <c r="Z114" s="138"/>
      <c r="AA114" s="139"/>
      <c r="AB114" s="22"/>
      <c r="AC114" s="11"/>
      <c r="AD114" s="11"/>
      <c r="AE114" s="11"/>
      <c r="AF114" s="11"/>
      <c r="AG114" s="11"/>
      <c r="AH114" s="11"/>
      <c r="AI114" s="11"/>
      <c r="AJ114" s="11"/>
      <c r="AK114" s="11"/>
      <c r="AL114" s="11"/>
      <c r="AM114" s="11"/>
    </row>
    <row r="115" spans="1:39" ht="25.35" customHeight="1">
      <c r="A115" s="868"/>
      <c r="B115" s="872"/>
      <c r="C115" s="699"/>
      <c r="D115" s="686"/>
      <c r="E115" s="680"/>
      <c r="F115" s="262" t="s">
        <v>192</v>
      </c>
      <c r="G115" s="932"/>
      <c r="H115" s="37">
        <v>31</v>
      </c>
      <c r="I115" s="37">
        <v>36</v>
      </c>
      <c r="J115" s="61"/>
      <c r="K115" s="59"/>
      <c r="L115" s="59"/>
      <c r="M115" s="59"/>
      <c r="N115" s="59"/>
      <c r="O115" s="59"/>
      <c r="P115" s="59"/>
      <c r="Q115" s="59"/>
      <c r="R115" s="59"/>
      <c r="S115" s="59"/>
      <c r="T115" s="59"/>
      <c r="U115" s="59"/>
      <c r="V115" s="433"/>
      <c r="W115" s="435"/>
      <c r="X115" s="437"/>
      <c r="Y115" s="389"/>
      <c r="Z115" s="137"/>
      <c r="AA115" s="136"/>
      <c r="AB115" s="22"/>
      <c r="AC115" s="11"/>
      <c r="AD115" s="11"/>
      <c r="AE115" s="11"/>
      <c r="AF115" s="11"/>
      <c r="AG115" s="11"/>
      <c r="AH115" s="11"/>
      <c r="AI115" s="11"/>
      <c r="AJ115" s="11"/>
      <c r="AK115" s="11"/>
      <c r="AL115" s="11"/>
      <c r="AM115" s="11"/>
    </row>
    <row r="116" spans="1:39" ht="25.35" customHeight="1">
      <c r="A116" s="868"/>
      <c r="B116" s="872"/>
      <c r="C116" s="699"/>
      <c r="D116" s="686"/>
      <c r="E116" s="680"/>
      <c r="F116" s="262" t="s">
        <v>193</v>
      </c>
      <c r="G116" s="932"/>
      <c r="H116" s="30">
        <v>22</v>
      </c>
      <c r="I116" s="38">
        <v>19</v>
      </c>
      <c r="J116" s="61"/>
      <c r="K116" s="59"/>
      <c r="L116" s="59"/>
      <c r="M116" s="59"/>
      <c r="N116" s="59"/>
      <c r="O116" s="59"/>
      <c r="P116" s="59"/>
      <c r="Q116" s="59"/>
      <c r="R116" s="59"/>
      <c r="S116" s="59"/>
      <c r="T116" s="59"/>
      <c r="U116" s="59"/>
      <c r="V116" s="59"/>
      <c r="W116" s="137"/>
      <c r="X116" s="59"/>
      <c r="Y116" s="59"/>
      <c r="Z116" s="59"/>
      <c r="AA116" s="67"/>
      <c r="AB116" s="22"/>
      <c r="AC116" s="11"/>
      <c r="AD116" s="11"/>
      <c r="AE116" s="11"/>
      <c r="AF116" s="11"/>
      <c r="AG116" s="11"/>
      <c r="AH116" s="11"/>
      <c r="AI116" s="11"/>
      <c r="AJ116" s="11"/>
      <c r="AK116" s="11"/>
      <c r="AL116" s="11"/>
      <c r="AM116" s="11"/>
    </row>
    <row r="117" spans="1:39" ht="25.35" customHeight="1">
      <c r="A117" s="868"/>
      <c r="B117" s="872"/>
      <c r="C117" s="699"/>
      <c r="D117" s="686"/>
      <c r="E117" s="680"/>
      <c r="F117" s="262" t="s">
        <v>194</v>
      </c>
      <c r="G117" s="932"/>
      <c r="H117" s="30">
        <v>24</v>
      </c>
      <c r="I117" s="38">
        <v>27</v>
      </c>
      <c r="J117" s="61"/>
      <c r="K117" s="59"/>
      <c r="L117" s="59"/>
      <c r="M117" s="59"/>
      <c r="N117" s="59"/>
      <c r="O117" s="59"/>
      <c r="P117" s="59"/>
      <c r="Q117" s="59"/>
      <c r="R117" s="59"/>
      <c r="S117" s="59"/>
      <c r="T117" s="59"/>
      <c r="U117" s="59"/>
      <c r="V117" s="59"/>
      <c r="W117" s="59"/>
      <c r="X117" s="59"/>
      <c r="Y117" s="59"/>
      <c r="Z117" s="59"/>
      <c r="AA117" s="67"/>
      <c r="AB117" s="22"/>
      <c r="AC117" s="11"/>
      <c r="AD117" s="11"/>
      <c r="AE117" s="11"/>
      <c r="AF117" s="11"/>
      <c r="AG117" s="11"/>
      <c r="AH117" s="11"/>
      <c r="AI117" s="11"/>
      <c r="AJ117" s="11"/>
      <c r="AK117" s="11"/>
      <c r="AL117" s="11"/>
      <c r="AM117" s="11"/>
    </row>
    <row r="118" spans="1:39" ht="25.35" customHeight="1">
      <c r="A118" s="868"/>
      <c r="B118" s="872"/>
      <c r="C118" s="699"/>
      <c r="D118" s="686"/>
      <c r="E118" s="680"/>
      <c r="F118" s="262" t="s">
        <v>195</v>
      </c>
      <c r="G118" s="932"/>
      <c r="H118" s="30">
        <v>5</v>
      </c>
      <c r="I118" s="38">
        <v>5</v>
      </c>
      <c r="J118" s="61"/>
      <c r="K118" s="59"/>
      <c r="L118" s="59"/>
      <c r="M118" s="59"/>
      <c r="N118" s="59"/>
      <c r="O118" s="59"/>
      <c r="P118" s="59"/>
      <c r="Q118" s="59"/>
      <c r="R118" s="59"/>
      <c r="S118" s="59"/>
      <c r="T118" s="59"/>
      <c r="U118" s="59"/>
      <c r="V118" s="59"/>
      <c r="W118" s="59"/>
      <c r="X118" s="59"/>
      <c r="Y118" s="59"/>
      <c r="Z118" s="59"/>
      <c r="AA118" s="67"/>
      <c r="AB118" s="22"/>
      <c r="AC118" s="11"/>
      <c r="AD118" s="11"/>
      <c r="AE118" s="11"/>
      <c r="AF118" s="11"/>
      <c r="AG118" s="11"/>
      <c r="AH118" s="11"/>
      <c r="AI118" s="11"/>
      <c r="AJ118" s="11"/>
      <c r="AK118" s="11"/>
      <c r="AL118" s="11"/>
      <c r="AM118" s="11"/>
    </row>
    <row r="119" spans="1:39" ht="25.35" customHeight="1">
      <c r="A119" s="868"/>
      <c r="B119" s="872"/>
      <c r="C119" s="699"/>
      <c r="D119" s="686"/>
      <c r="E119" s="682"/>
      <c r="F119" s="262" t="s">
        <v>196</v>
      </c>
      <c r="G119" s="932"/>
      <c r="H119" s="30">
        <v>3</v>
      </c>
      <c r="I119" s="38">
        <v>3</v>
      </c>
      <c r="J119" s="61"/>
      <c r="K119" s="59"/>
      <c r="L119" s="59"/>
      <c r="M119" s="59"/>
      <c r="N119" s="59"/>
      <c r="O119" s="59"/>
      <c r="P119" s="59"/>
      <c r="Q119" s="59"/>
      <c r="R119" s="59"/>
      <c r="S119" s="59"/>
      <c r="T119" s="59"/>
      <c r="U119" s="59"/>
      <c r="V119" s="59"/>
      <c r="W119" s="59"/>
      <c r="X119" s="59"/>
      <c r="Y119" s="59"/>
      <c r="Z119" s="59"/>
      <c r="AA119" s="67"/>
      <c r="AB119" s="22"/>
      <c r="AC119" s="11"/>
      <c r="AD119" s="11"/>
      <c r="AE119" s="11"/>
      <c r="AF119" s="11"/>
      <c r="AG119" s="11"/>
      <c r="AH119" s="11"/>
      <c r="AI119" s="11"/>
      <c r="AJ119" s="11"/>
      <c r="AK119" s="11"/>
      <c r="AL119" s="11"/>
      <c r="AM119" s="11"/>
    </row>
    <row r="120" spans="1:39" ht="25.35" customHeight="1">
      <c r="A120" s="868"/>
      <c r="B120" s="872"/>
      <c r="C120" s="699"/>
      <c r="D120" s="686"/>
      <c r="E120" s="679" t="s">
        <v>197</v>
      </c>
      <c r="F120" s="253" t="s">
        <v>198</v>
      </c>
      <c r="G120" s="932"/>
      <c r="H120" s="30">
        <v>68</v>
      </c>
      <c r="I120" s="38">
        <v>59</v>
      </c>
      <c r="J120" s="61"/>
      <c r="K120" s="59"/>
      <c r="L120" s="59"/>
      <c r="M120" s="59"/>
      <c r="N120" s="59"/>
      <c r="O120" s="59"/>
      <c r="P120" s="59"/>
      <c r="Q120" s="59"/>
      <c r="R120" s="59"/>
      <c r="S120" s="59"/>
      <c r="T120" s="59"/>
      <c r="U120" s="59"/>
      <c r="V120" s="59"/>
      <c r="W120" s="59"/>
      <c r="X120" s="59"/>
      <c r="Y120" s="59"/>
      <c r="Z120" s="59"/>
      <c r="AA120" s="67"/>
      <c r="AB120" s="22"/>
      <c r="AC120" s="11"/>
      <c r="AD120" s="11"/>
      <c r="AE120" s="11"/>
      <c r="AF120" s="11"/>
      <c r="AG120" s="11"/>
      <c r="AH120" s="11"/>
      <c r="AI120" s="11"/>
      <c r="AJ120" s="11"/>
      <c r="AK120" s="11"/>
      <c r="AL120" s="11"/>
      <c r="AM120" s="11"/>
    </row>
    <row r="121" spans="1:39" ht="25.35" customHeight="1">
      <c r="A121" s="868"/>
      <c r="B121" s="872"/>
      <c r="C121" s="699"/>
      <c r="D121" s="686"/>
      <c r="E121" s="680"/>
      <c r="F121" s="262" t="s">
        <v>199</v>
      </c>
      <c r="G121" s="932"/>
      <c r="H121" s="30">
        <v>0</v>
      </c>
      <c r="I121" s="38">
        <v>0</v>
      </c>
      <c r="J121" s="61"/>
      <c r="K121" s="59"/>
      <c r="L121" s="59"/>
      <c r="M121" s="59"/>
      <c r="N121" s="59"/>
      <c r="O121" s="59"/>
      <c r="P121" s="59"/>
      <c r="Q121" s="59"/>
      <c r="R121" s="59"/>
      <c r="S121" s="59"/>
      <c r="T121" s="59"/>
      <c r="U121" s="59"/>
      <c r="V121" s="59"/>
      <c r="W121" s="59"/>
      <c r="X121" s="59"/>
      <c r="Y121" s="59"/>
      <c r="Z121" s="59"/>
      <c r="AA121" s="67"/>
      <c r="AB121" s="22"/>
      <c r="AC121" s="11"/>
      <c r="AD121" s="11"/>
      <c r="AE121" s="11"/>
      <c r="AF121" s="11"/>
      <c r="AG121" s="11"/>
      <c r="AH121" s="11"/>
      <c r="AI121" s="11"/>
      <c r="AJ121" s="11"/>
      <c r="AK121" s="11"/>
      <c r="AL121" s="11"/>
      <c r="AM121" s="11"/>
    </row>
    <row r="122" spans="1:39" ht="25.35" customHeight="1">
      <c r="A122" s="868"/>
      <c r="B122" s="872"/>
      <c r="C122" s="699"/>
      <c r="D122" s="686"/>
      <c r="E122" s="680"/>
      <c r="F122" s="262" t="s">
        <v>200</v>
      </c>
      <c r="G122" s="932"/>
      <c r="H122" s="30">
        <v>30</v>
      </c>
      <c r="I122" s="38">
        <v>26</v>
      </c>
      <c r="J122" s="61"/>
      <c r="K122" s="59"/>
      <c r="L122" s="59"/>
      <c r="M122" s="59"/>
      <c r="N122" s="59"/>
      <c r="O122" s="59"/>
      <c r="P122" s="59"/>
      <c r="Q122" s="59"/>
      <c r="R122" s="59"/>
      <c r="S122" s="59"/>
      <c r="T122" s="59"/>
      <c r="U122" s="59"/>
      <c r="V122" s="59"/>
      <c r="W122" s="59"/>
      <c r="X122" s="59"/>
      <c r="Y122" s="59"/>
      <c r="Z122" s="59"/>
      <c r="AA122" s="67"/>
      <c r="AB122" s="22"/>
      <c r="AC122" s="11"/>
      <c r="AD122" s="11"/>
      <c r="AE122" s="11"/>
      <c r="AF122" s="11"/>
      <c r="AG122" s="11"/>
      <c r="AH122" s="11"/>
      <c r="AI122" s="11"/>
      <c r="AJ122" s="11"/>
      <c r="AK122" s="11"/>
      <c r="AL122" s="11"/>
      <c r="AM122" s="11"/>
    </row>
    <row r="123" spans="1:39" ht="25.35" customHeight="1">
      <c r="A123" s="868"/>
      <c r="B123" s="872"/>
      <c r="C123" s="699"/>
      <c r="D123" s="686"/>
      <c r="E123" s="680"/>
      <c r="F123" s="262" t="s">
        <v>201</v>
      </c>
      <c r="G123" s="932"/>
      <c r="H123" s="30">
        <v>34</v>
      </c>
      <c r="I123" s="38">
        <v>34</v>
      </c>
      <c r="J123" s="61"/>
      <c r="K123" s="59"/>
      <c r="L123" s="59"/>
      <c r="M123" s="59"/>
      <c r="N123" s="59"/>
      <c r="O123" s="59"/>
      <c r="P123" s="59"/>
      <c r="Q123" s="59"/>
      <c r="R123" s="59"/>
      <c r="S123" s="59"/>
      <c r="T123" s="59"/>
      <c r="U123" s="59"/>
      <c r="V123" s="59"/>
      <c r="W123" s="59"/>
      <c r="X123" s="59"/>
      <c r="Y123" s="59"/>
      <c r="Z123" s="59"/>
      <c r="AA123" s="67"/>
      <c r="AB123" s="22"/>
      <c r="AC123" s="11"/>
      <c r="AD123" s="11"/>
      <c r="AE123" s="11"/>
      <c r="AF123" s="11"/>
      <c r="AG123" s="11"/>
      <c r="AH123" s="11"/>
      <c r="AI123" s="11"/>
      <c r="AJ123" s="11"/>
      <c r="AK123" s="11"/>
      <c r="AL123" s="11"/>
      <c r="AM123" s="11"/>
    </row>
    <row r="124" spans="1:39" ht="25.35" customHeight="1">
      <c r="A124" s="868"/>
      <c r="B124" s="873"/>
      <c r="C124" s="870"/>
      <c r="D124" s="869"/>
      <c r="E124" s="682"/>
      <c r="F124" s="262" t="s">
        <v>202</v>
      </c>
      <c r="G124" s="933"/>
      <c r="H124" s="30">
        <v>3</v>
      </c>
      <c r="I124" s="38">
        <v>3</v>
      </c>
      <c r="J124" s="74"/>
      <c r="K124" s="75"/>
      <c r="L124" s="75"/>
      <c r="M124" s="75"/>
      <c r="N124" s="75"/>
      <c r="O124" s="75"/>
      <c r="P124" s="75"/>
      <c r="Q124" s="75"/>
      <c r="R124" s="75"/>
      <c r="S124" s="75"/>
      <c r="T124" s="75"/>
      <c r="U124" s="75"/>
      <c r="V124" s="75"/>
      <c r="W124" s="59"/>
      <c r="X124" s="59"/>
      <c r="Y124" s="75"/>
      <c r="Z124" s="75"/>
      <c r="AA124" s="126"/>
      <c r="AB124" s="22"/>
      <c r="AC124" s="11"/>
      <c r="AD124" s="11"/>
      <c r="AE124" s="11"/>
      <c r="AF124" s="11"/>
      <c r="AG124" s="11"/>
      <c r="AH124" s="11"/>
      <c r="AI124" s="11"/>
      <c r="AJ124" s="11"/>
      <c r="AK124" s="11"/>
      <c r="AL124" s="11"/>
      <c r="AM124" s="11"/>
    </row>
    <row r="125" spans="1:39" s="24" customFormat="1" ht="24" customHeight="1">
      <c r="A125" s="44"/>
      <c r="B125" s="147"/>
      <c r="C125" s="776" t="s">
        <v>203</v>
      </c>
      <c r="D125" s="925"/>
      <c r="E125" s="925"/>
      <c r="F125" s="925"/>
      <c r="G125" s="773" t="s">
        <v>19</v>
      </c>
      <c r="H125" s="926" t="s">
        <v>204</v>
      </c>
      <c r="I125" s="927"/>
      <c r="J125" s="928"/>
      <c r="K125" s="928"/>
      <c r="L125" s="929"/>
      <c r="M125" s="930"/>
      <c r="N125" s="632" t="s">
        <v>21</v>
      </c>
      <c r="O125" s="631"/>
      <c r="P125" s="631"/>
      <c r="Q125" s="631"/>
      <c r="R125" s="631"/>
      <c r="S125" s="631"/>
      <c r="T125" s="631"/>
      <c r="U125" s="631"/>
      <c r="V125" s="631"/>
      <c r="W125" s="631"/>
      <c r="X125" s="631"/>
      <c r="Y125" s="631"/>
      <c r="Z125" s="631"/>
      <c r="AA125" s="633"/>
      <c r="AB125" s="36"/>
      <c r="AC125" s="26"/>
      <c r="AD125" s="26"/>
      <c r="AE125" s="26"/>
      <c r="AF125" s="26"/>
      <c r="AG125" s="26"/>
      <c r="AH125" s="26"/>
      <c r="AI125" s="26"/>
      <c r="AJ125" s="26"/>
      <c r="AK125" s="26"/>
      <c r="AL125" s="26"/>
      <c r="AM125" s="26"/>
    </row>
    <row r="126" spans="1:39" ht="14.45" customHeight="1">
      <c r="A126" s="659" t="s">
        <v>22</v>
      </c>
      <c r="B126" s="832" t="s">
        <v>205</v>
      </c>
      <c r="C126" s="827" t="s">
        <v>24</v>
      </c>
      <c r="D126" s="922" t="s">
        <v>206</v>
      </c>
      <c r="E126" s="922" t="s">
        <v>26</v>
      </c>
      <c r="F126" s="857" t="s">
        <v>27</v>
      </c>
      <c r="G126" s="774"/>
      <c r="H126" s="793" t="s">
        <v>207</v>
      </c>
      <c r="I126" s="794"/>
      <c r="J126" s="794"/>
      <c r="K126" s="794"/>
      <c r="L126" s="772" t="s">
        <v>30</v>
      </c>
      <c r="M126" s="772"/>
      <c r="N126" s="772"/>
      <c r="O126" s="772"/>
      <c r="P126" s="772" t="s">
        <v>31</v>
      </c>
      <c r="Q126" s="772"/>
      <c r="R126" s="772"/>
      <c r="S126" s="772"/>
      <c r="T126" s="772"/>
      <c r="U126" s="772"/>
      <c r="V126" s="772" t="s">
        <v>32</v>
      </c>
      <c r="W126" s="772"/>
      <c r="X126" s="772"/>
      <c r="Y126" s="772"/>
      <c r="Z126" s="772"/>
      <c r="AA126" s="772"/>
      <c r="AB126" s="22"/>
      <c r="AC126" s="11"/>
      <c r="AD126" s="11"/>
      <c r="AE126" s="11"/>
      <c r="AF126" s="11"/>
      <c r="AG126" s="11"/>
      <c r="AH126" s="11"/>
      <c r="AI126" s="11"/>
      <c r="AJ126" s="11"/>
      <c r="AK126" s="11"/>
      <c r="AL126" s="11"/>
      <c r="AM126" s="11"/>
    </row>
    <row r="127" spans="1:39" ht="17.45" customHeight="1">
      <c r="A127" s="659"/>
      <c r="B127" s="832"/>
      <c r="C127" s="827"/>
      <c r="D127" s="922"/>
      <c r="E127" s="922"/>
      <c r="F127" s="857"/>
      <c r="G127" s="774"/>
      <c r="H127" s="769">
        <v>2022</v>
      </c>
      <c r="I127" s="792"/>
      <c r="J127" s="792">
        <v>2023</v>
      </c>
      <c r="K127" s="792"/>
      <c r="L127" s="694">
        <v>2022</v>
      </c>
      <c r="M127" s="694"/>
      <c r="N127" s="694">
        <v>2023</v>
      </c>
      <c r="O127" s="694"/>
      <c r="P127" s="771">
        <v>2022</v>
      </c>
      <c r="Q127" s="771"/>
      <c r="R127" s="771"/>
      <c r="S127" s="694">
        <v>2023</v>
      </c>
      <c r="T127" s="694"/>
      <c r="U127" s="694"/>
      <c r="V127" s="694">
        <v>2022</v>
      </c>
      <c r="W127" s="694"/>
      <c r="X127" s="694"/>
      <c r="Y127" s="694">
        <v>2023</v>
      </c>
      <c r="Z127" s="694"/>
      <c r="AA127" s="694"/>
      <c r="AB127" s="22"/>
      <c r="AC127" s="11"/>
      <c r="AD127" s="11"/>
      <c r="AE127" s="11"/>
      <c r="AF127" s="11"/>
      <c r="AG127" s="11"/>
      <c r="AH127" s="11"/>
      <c r="AI127" s="11"/>
      <c r="AJ127" s="11"/>
      <c r="AK127" s="11"/>
      <c r="AL127" s="11"/>
      <c r="AM127" s="11"/>
    </row>
    <row r="128" spans="1:39" ht="17.45" customHeight="1">
      <c r="A128" s="660"/>
      <c r="B128" s="832"/>
      <c r="C128" s="828"/>
      <c r="D128" s="923"/>
      <c r="E128" s="922"/>
      <c r="F128" s="857"/>
      <c r="G128" s="775"/>
      <c r="H128" s="270" t="s">
        <v>208</v>
      </c>
      <c r="I128" s="271" t="s">
        <v>209</v>
      </c>
      <c r="J128" s="270" t="s">
        <v>208</v>
      </c>
      <c r="K128" s="271" t="s">
        <v>209</v>
      </c>
      <c r="L128" s="634"/>
      <c r="M128" s="448"/>
      <c r="N128" s="59"/>
      <c r="O128" s="448"/>
      <c r="P128" s="635"/>
      <c r="Q128" s="636"/>
      <c r="R128" s="637"/>
      <c r="S128" s="917"/>
      <c r="T128" s="917"/>
      <c r="U128" s="917"/>
      <c r="V128" s="638"/>
      <c r="W128" s="59"/>
      <c r="X128" s="59"/>
      <c r="Y128" s="807"/>
      <c r="Z128" s="807"/>
      <c r="AA128" s="808"/>
      <c r="AB128" s="22"/>
      <c r="AC128" s="11"/>
      <c r="AD128" s="11"/>
      <c r="AE128" s="11"/>
      <c r="AF128" s="11"/>
      <c r="AG128" s="11"/>
      <c r="AH128" s="11"/>
      <c r="AI128" s="11"/>
      <c r="AJ128" s="11"/>
      <c r="AK128" s="11"/>
      <c r="AL128" s="11"/>
      <c r="AM128" s="11"/>
    </row>
    <row r="129" spans="1:39" ht="30.6" customHeight="1">
      <c r="A129" s="695" t="s">
        <v>210</v>
      </c>
      <c r="B129" s="830" t="s">
        <v>211</v>
      </c>
      <c r="C129" s="679" t="s">
        <v>212</v>
      </c>
      <c r="D129" s="701" t="s">
        <v>213</v>
      </c>
      <c r="E129" s="529" t="s">
        <v>214</v>
      </c>
      <c r="F129" s="267" t="s">
        <v>215</v>
      </c>
      <c r="G129" s="859" t="s">
        <v>46</v>
      </c>
      <c r="H129" s="98">
        <v>60</v>
      </c>
      <c r="I129" s="99">
        <v>40</v>
      </c>
      <c r="J129" s="99">
        <v>55</v>
      </c>
      <c r="K129" s="100">
        <v>45</v>
      </c>
      <c r="L129" s="121"/>
      <c r="M129" s="58"/>
      <c r="N129" s="80"/>
      <c r="O129" s="80"/>
      <c r="P129" s="80"/>
      <c r="Q129" s="80"/>
      <c r="R129" s="40"/>
      <c r="S129" s="40"/>
      <c r="T129" s="40"/>
      <c r="U129" s="40"/>
      <c r="V129" s="80"/>
      <c r="W129" s="80"/>
      <c r="X129" s="80"/>
      <c r="Y129" s="80"/>
      <c r="Z129" s="80"/>
      <c r="AA129" s="81"/>
      <c r="AB129" s="22"/>
      <c r="AC129" s="11"/>
      <c r="AD129" s="11"/>
      <c r="AE129" s="11"/>
      <c r="AF129" s="11"/>
      <c r="AG129" s="11"/>
      <c r="AH129" s="11"/>
      <c r="AI129" s="11"/>
      <c r="AJ129" s="11"/>
      <c r="AK129" s="11"/>
      <c r="AL129" s="11"/>
      <c r="AM129" s="11"/>
    </row>
    <row r="130" spans="1:39" ht="30.6" customHeight="1">
      <c r="A130" s="696"/>
      <c r="B130" s="830"/>
      <c r="C130" s="680"/>
      <c r="D130" s="686"/>
      <c r="E130" s="689" t="s">
        <v>216</v>
      </c>
      <c r="F130" s="267" t="s">
        <v>217</v>
      </c>
      <c r="G130" s="800"/>
      <c r="H130" s="101">
        <v>50</v>
      </c>
      <c r="I130" s="96">
        <v>50</v>
      </c>
      <c r="J130" s="96">
        <v>50</v>
      </c>
      <c r="K130" s="102">
        <v>50</v>
      </c>
      <c r="L130" s="59"/>
      <c r="M130" s="59"/>
      <c r="N130" s="40"/>
      <c r="O130" s="40"/>
      <c r="P130" s="40"/>
      <c r="Q130" s="40"/>
      <c r="R130" s="40"/>
      <c r="S130" s="40"/>
      <c r="T130" s="40"/>
      <c r="U130" s="40"/>
      <c r="V130" s="40"/>
      <c r="W130" s="40"/>
      <c r="X130" s="40"/>
      <c r="Y130" s="40"/>
      <c r="Z130" s="40"/>
      <c r="AA130" s="41"/>
      <c r="AB130" s="22"/>
      <c r="AC130" s="11"/>
      <c r="AD130" s="11"/>
      <c r="AE130" s="11"/>
      <c r="AF130" s="11"/>
      <c r="AG130" s="11"/>
      <c r="AH130" s="11"/>
      <c r="AI130" s="11"/>
      <c r="AJ130" s="11"/>
      <c r="AK130" s="11"/>
      <c r="AL130" s="11"/>
      <c r="AM130" s="11"/>
    </row>
    <row r="131" spans="1:39" ht="30.6" customHeight="1">
      <c r="A131" s="696"/>
      <c r="B131" s="830"/>
      <c r="C131" s="680"/>
      <c r="D131" s="686"/>
      <c r="E131" s="689"/>
      <c r="F131" s="267" t="s">
        <v>218</v>
      </c>
      <c r="G131" s="800"/>
      <c r="H131" s="101">
        <v>54</v>
      </c>
      <c r="I131" s="96">
        <v>46</v>
      </c>
      <c r="J131" s="96">
        <v>60</v>
      </c>
      <c r="K131" s="102">
        <v>40</v>
      </c>
      <c r="L131" s="59"/>
      <c r="M131" s="59"/>
      <c r="N131" s="40"/>
      <c r="O131" s="40"/>
      <c r="P131" s="40"/>
      <c r="Q131" s="40"/>
      <c r="R131" s="40"/>
      <c r="S131" s="40"/>
      <c r="T131" s="40"/>
      <c r="U131" s="40"/>
      <c r="V131" s="40"/>
      <c r="W131" s="40"/>
      <c r="X131" s="40"/>
      <c r="Y131" s="40"/>
      <c r="Z131" s="40"/>
      <c r="AA131" s="41"/>
      <c r="AB131" s="22"/>
      <c r="AC131" s="11"/>
      <c r="AD131" s="11"/>
      <c r="AE131" s="11"/>
      <c r="AF131" s="11"/>
      <c r="AG131" s="11"/>
      <c r="AH131" s="11"/>
      <c r="AI131" s="11"/>
      <c r="AJ131" s="11"/>
      <c r="AK131" s="11"/>
      <c r="AL131" s="11"/>
      <c r="AM131" s="11"/>
    </row>
    <row r="132" spans="1:39" ht="30.6" customHeight="1">
      <c r="A132" s="696"/>
      <c r="B132" s="830"/>
      <c r="C132" s="680"/>
      <c r="D132" s="686"/>
      <c r="E132" s="689"/>
      <c r="F132" s="267" t="s">
        <v>219</v>
      </c>
      <c r="G132" s="800"/>
      <c r="H132" s="101">
        <v>62</v>
      </c>
      <c r="I132" s="96">
        <v>38</v>
      </c>
      <c r="J132" s="96">
        <v>58</v>
      </c>
      <c r="K132" s="102">
        <v>42</v>
      </c>
      <c r="L132" s="59"/>
      <c r="M132" s="59"/>
      <c r="N132" s="40"/>
      <c r="O132" s="40"/>
      <c r="P132" s="40"/>
      <c r="Q132" s="40"/>
      <c r="R132" s="40"/>
      <c r="S132" s="40"/>
      <c r="T132" s="40"/>
      <c r="U132" s="40"/>
      <c r="V132" s="40"/>
      <c r="W132" s="40"/>
      <c r="X132" s="40"/>
      <c r="Y132" s="40"/>
      <c r="Z132" s="40"/>
      <c r="AA132" s="41"/>
      <c r="AB132" s="22"/>
      <c r="AC132" s="11"/>
      <c r="AD132" s="11"/>
      <c r="AE132" s="11"/>
      <c r="AF132" s="11"/>
      <c r="AG132" s="11"/>
      <c r="AH132" s="11"/>
      <c r="AI132" s="11"/>
      <c r="AJ132" s="11"/>
      <c r="AK132" s="11"/>
      <c r="AL132" s="11"/>
      <c r="AM132" s="11"/>
    </row>
    <row r="133" spans="1:39" ht="30.6" customHeight="1">
      <c r="A133" s="696"/>
      <c r="B133" s="830"/>
      <c r="C133" s="680"/>
      <c r="D133" s="686"/>
      <c r="E133" s="689"/>
      <c r="F133" s="267" t="s">
        <v>220</v>
      </c>
      <c r="G133" s="800"/>
      <c r="H133" s="101">
        <v>48</v>
      </c>
      <c r="I133" s="96">
        <v>52</v>
      </c>
      <c r="J133" s="96">
        <v>45</v>
      </c>
      <c r="K133" s="102">
        <v>55</v>
      </c>
      <c r="L133" s="59"/>
      <c r="M133" s="59"/>
      <c r="N133" s="40"/>
      <c r="O133" s="40"/>
      <c r="P133" s="40"/>
      <c r="Q133" s="40"/>
      <c r="R133" s="40"/>
      <c r="S133" s="40"/>
      <c r="T133" s="40"/>
      <c r="U133" s="40"/>
      <c r="V133" s="40"/>
      <c r="W133" s="40"/>
      <c r="X133" s="40"/>
      <c r="Y133" s="40"/>
      <c r="Z133" s="40"/>
      <c r="AA133" s="41"/>
      <c r="AB133" s="22"/>
      <c r="AC133" s="11"/>
      <c r="AD133" s="11"/>
      <c r="AE133" s="11"/>
      <c r="AF133" s="11"/>
      <c r="AG133" s="11"/>
      <c r="AH133" s="11"/>
      <c r="AI133" s="11"/>
      <c r="AJ133" s="11"/>
      <c r="AK133" s="11"/>
      <c r="AL133" s="11"/>
      <c r="AM133" s="11"/>
    </row>
    <row r="134" spans="1:39" ht="30.6" customHeight="1" thickBot="1">
      <c r="A134" s="696"/>
      <c r="B134" s="830"/>
      <c r="C134" s="680"/>
      <c r="D134" s="686"/>
      <c r="E134" s="689"/>
      <c r="F134" s="122" t="s">
        <v>221</v>
      </c>
      <c r="G134" s="802"/>
      <c r="H134" s="101">
        <v>55</v>
      </c>
      <c r="I134" s="96">
        <v>45</v>
      </c>
      <c r="J134" s="96">
        <v>52</v>
      </c>
      <c r="K134" s="123">
        <v>48</v>
      </c>
      <c r="L134" s="59"/>
      <c r="M134" s="59"/>
      <c r="N134" s="40"/>
      <c r="O134" s="40"/>
      <c r="P134" s="40"/>
      <c r="Q134" s="40"/>
      <c r="R134" s="40"/>
      <c r="S134" s="40"/>
      <c r="T134" s="40"/>
      <c r="U134" s="40"/>
      <c r="V134" s="40"/>
      <c r="W134" s="40"/>
      <c r="X134" s="40"/>
      <c r="Y134" s="40"/>
      <c r="Z134" s="40"/>
      <c r="AA134" s="41"/>
      <c r="AB134" s="22"/>
      <c r="AC134" s="11"/>
      <c r="AD134" s="11"/>
      <c r="AE134" s="11"/>
      <c r="AF134" s="11"/>
      <c r="AG134" s="11"/>
      <c r="AH134" s="11"/>
      <c r="AI134" s="11"/>
      <c r="AJ134" s="11"/>
      <c r="AK134" s="11"/>
      <c r="AL134" s="11"/>
      <c r="AM134" s="11"/>
    </row>
    <row r="135" spans="1:39" ht="30.6" customHeight="1">
      <c r="A135" s="696"/>
      <c r="B135" s="830"/>
      <c r="C135" s="680"/>
      <c r="D135" s="701" t="s">
        <v>222</v>
      </c>
      <c r="E135" s="844" t="s">
        <v>223</v>
      </c>
      <c r="F135" s="363" t="s">
        <v>224</v>
      </c>
      <c r="G135" s="668"/>
      <c r="H135" s="863">
        <v>60</v>
      </c>
      <c r="I135" s="864"/>
      <c r="J135" s="864">
        <v>60</v>
      </c>
      <c r="K135" s="865"/>
      <c r="L135" s="58"/>
      <c r="M135" s="58"/>
      <c r="N135" s="40"/>
      <c r="O135" s="40"/>
      <c r="P135" s="40"/>
      <c r="Q135" s="40"/>
      <c r="R135" s="40"/>
      <c r="S135" s="40"/>
      <c r="T135" s="40"/>
      <c r="U135" s="40"/>
      <c r="V135" s="40"/>
      <c r="W135" s="40"/>
      <c r="X135" s="40"/>
      <c r="Y135" s="40"/>
      <c r="Z135" s="40"/>
      <c r="AA135" s="41"/>
      <c r="AB135" s="22"/>
      <c r="AC135" s="11"/>
      <c r="AD135" s="11"/>
      <c r="AE135" s="11"/>
      <c r="AF135" s="11"/>
      <c r="AG135" s="11"/>
      <c r="AH135" s="11"/>
      <c r="AI135" s="11"/>
      <c r="AJ135" s="11"/>
      <c r="AK135" s="11"/>
      <c r="AL135" s="11"/>
      <c r="AM135" s="11"/>
    </row>
    <row r="136" spans="1:39" ht="30.6" customHeight="1">
      <c r="A136" s="696"/>
      <c r="B136" s="830"/>
      <c r="C136" s="680"/>
      <c r="D136" s="687"/>
      <c r="E136" s="845"/>
      <c r="F136" s="364" t="s">
        <v>225</v>
      </c>
      <c r="G136" s="668"/>
      <c r="H136" s="913">
        <v>40</v>
      </c>
      <c r="I136" s="668"/>
      <c r="J136" s="668">
        <v>40</v>
      </c>
      <c r="K136" s="866"/>
      <c r="L136" s="58"/>
      <c r="M136" s="58"/>
      <c r="N136" s="40"/>
      <c r="O136" s="40"/>
      <c r="P136" s="40"/>
      <c r="Q136" s="40"/>
      <c r="R136" s="40"/>
      <c r="S136" s="40"/>
      <c r="T136" s="40"/>
      <c r="U136" s="40"/>
      <c r="V136" s="40"/>
      <c r="W136" s="40"/>
      <c r="X136" s="40"/>
      <c r="Y136" s="40"/>
      <c r="Z136" s="40"/>
      <c r="AA136" s="41"/>
      <c r="AB136" s="22"/>
      <c r="AC136" s="11"/>
      <c r="AD136" s="11"/>
      <c r="AE136" s="11"/>
      <c r="AF136" s="11"/>
      <c r="AG136" s="11"/>
      <c r="AH136" s="11"/>
      <c r="AI136" s="11"/>
      <c r="AJ136" s="11"/>
      <c r="AK136" s="11"/>
      <c r="AL136" s="11"/>
      <c r="AM136" s="11"/>
    </row>
    <row r="137" spans="1:39" ht="30.6" customHeight="1" thickBot="1">
      <c r="A137" s="696"/>
      <c r="B137" s="830"/>
      <c r="C137" s="682"/>
      <c r="D137" s="693"/>
      <c r="E137" s="846"/>
      <c r="F137" s="365" t="s">
        <v>226</v>
      </c>
      <c r="G137" s="860"/>
      <c r="H137" s="914">
        <v>0</v>
      </c>
      <c r="I137" s="915"/>
      <c r="J137" s="915">
        <v>0</v>
      </c>
      <c r="K137" s="916"/>
      <c r="L137" s="58"/>
      <c r="M137" s="58"/>
      <c r="N137" s="40"/>
      <c r="O137" s="40"/>
      <c r="P137" s="40"/>
      <c r="Q137" s="40"/>
      <c r="R137" s="40"/>
      <c r="S137" s="40"/>
      <c r="T137" s="40"/>
      <c r="U137" s="40"/>
      <c r="V137" s="40"/>
      <c r="W137" s="40"/>
      <c r="X137" s="40"/>
      <c r="Y137" s="40"/>
      <c r="Z137" s="40"/>
      <c r="AA137" s="41"/>
      <c r="AB137" s="22"/>
      <c r="AC137" s="11"/>
      <c r="AD137" s="11"/>
      <c r="AE137" s="11"/>
      <c r="AF137" s="11"/>
      <c r="AG137" s="11"/>
      <c r="AH137" s="11"/>
      <c r="AI137" s="11"/>
      <c r="AJ137" s="11"/>
      <c r="AK137" s="11"/>
      <c r="AL137" s="11"/>
      <c r="AM137" s="11"/>
    </row>
    <row r="138" spans="1:39" ht="30.95" customHeight="1">
      <c r="A138" s="696"/>
      <c r="B138" s="830"/>
      <c r="C138" s="679" t="s">
        <v>227</v>
      </c>
      <c r="D138" s="685" t="s">
        <v>228</v>
      </c>
      <c r="E138" s="689" t="s">
        <v>229</v>
      </c>
      <c r="F138" s="103" t="s">
        <v>217</v>
      </c>
      <c r="G138" s="861" t="s">
        <v>46</v>
      </c>
      <c r="H138" s="798">
        <v>1.61</v>
      </c>
      <c r="I138" s="668"/>
      <c r="J138" s="668">
        <v>1.56</v>
      </c>
      <c r="K138" s="800"/>
      <c r="L138" s="58"/>
      <c r="M138" s="58"/>
      <c r="N138" s="40"/>
      <c r="O138" s="40"/>
      <c r="P138" s="40"/>
      <c r="Q138" s="40"/>
      <c r="R138" s="40"/>
      <c r="S138" s="40"/>
      <c r="T138" s="40"/>
      <c r="U138" s="40"/>
      <c r="V138" s="40"/>
      <c r="W138" s="40"/>
      <c r="X138" s="40"/>
      <c r="Y138" s="40"/>
      <c r="Z138" s="40"/>
      <c r="AA138" s="41"/>
      <c r="AB138" s="22"/>
      <c r="AC138" s="11"/>
      <c r="AD138" s="11"/>
      <c r="AE138" s="11"/>
      <c r="AF138" s="11"/>
      <c r="AG138" s="11"/>
      <c r="AH138" s="11"/>
      <c r="AI138" s="11"/>
      <c r="AJ138" s="11"/>
      <c r="AK138" s="11"/>
      <c r="AL138" s="11"/>
      <c r="AM138" s="11"/>
    </row>
    <row r="139" spans="1:39" ht="30.95" customHeight="1">
      <c r="A139" s="696"/>
      <c r="B139" s="830"/>
      <c r="C139" s="680"/>
      <c r="D139" s="686"/>
      <c r="E139" s="689"/>
      <c r="F139" s="267" t="s">
        <v>218</v>
      </c>
      <c r="G139" s="800"/>
      <c r="H139" s="798">
        <v>1.69</v>
      </c>
      <c r="I139" s="668"/>
      <c r="J139" s="668">
        <v>1.67</v>
      </c>
      <c r="K139" s="800"/>
      <c r="L139" s="58"/>
      <c r="M139" s="58"/>
      <c r="N139" s="40"/>
      <c r="O139" s="40"/>
      <c r="P139" s="40"/>
      <c r="Q139" s="40"/>
      <c r="R139" s="40"/>
      <c r="S139" s="40"/>
      <c r="T139" s="40"/>
      <c r="U139" s="40"/>
      <c r="V139" s="40"/>
      <c r="W139" s="40"/>
      <c r="X139" s="40"/>
      <c r="Y139" s="40"/>
      <c r="Z139" s="40"/>
      <c r="AA139" s="41"/>
      <c r="AB139" s="22"/>
      <c r="AC139" s="11"/>
      <c r="AD139" s="11"/>
      <c r="AE139" s="11"/>
      <c r="AF139" s="11"/>
      <c r="AG139" s="11"/>
      <c r="AH139" s="11"/>
      <c r="AI139" s="11"/>
      <c r="AJ139" s="11"/>
      <c r="AK139" s="11"/>
      <c r="AL139" s="11"/>
      <c r="AM139" s="11"/>
    </row>
    <row r="140" spans="1:39" ht="30.95" customHeight="1">
      <c r="A140" s="696"/>
      <c r="B140" s="830"/>
      <c r="C140" s="680"/>
      <c r="D140" s="686"/>
      <c r="E140" s="689"/>
      <c r="F140" s="267" t="s">
        <v>219</v>
      </c>
      <c r="G140" s="800"/>
      <c r="H140" s="798">
        <v>1.41</v>
      </c>
      <c r="I140" s="668"/>
      <c r="J140" s="668">
        <v>1.47</v>
      </c>
      <c r="K140" s="800"/>
      <c r="L140" s="58"/>
      <c r="M140" s="58"/>
      <c r="N140" s="40"/>
      <c r="O140" s="40"/>
      <c r="P140" s="40"/>
      <c r="Q140" s="40"/>
      <c r="R140" s="40"/>
      <c r="S140" s="40"/>
      <c r="T140" s="40"/>
      <c r="U140" s="40"/>
      <c r="V140" s="40"/>
      <c r="W140" s="40"/>
      <c r="X140" s="40"/>
      <c r="Y140" s="40"/>
      <c r="Z140" s="40"/>
      <c r="AA140" s="41"/>
      <c r="AB140" s="22"/>
      <c r="AC140" s="11"/>
      <c r="AD140" s="11"/>
      <c r="AE140" s="11"/>
      <c r="AF140" s="11"/>
      <c r="AG140" s="11"/>
      <c r="AH140" s="11"/>
      <c r="AI140" s="11"/>
      <c r="AJ140" s="11"/>
      <c r="AK140" s="11"/>
      <c r="AL140" s="11"/>
      <c r="AM140" s="11"/>
    </row>
    <row r="141" spans="1:39" ht="30.95" customHeight="1">
      <c r="A141" s="696"/>
      <c r="B141" s="830"/>
      <c r="C141" s="680"/>
      <c r="D141" s="686"/>
      <c r="E141" s="689"/>
      <c r="F141" s="267" t="s">
        <v>220</v>
      </c>
      <c r="G141" s="800"/>
      <c r="H141" s="798">
        <v>1.46</v>
      </c>
      <c r="I141" s="668"/>
      <c r="J141" s="668">
        <v>1.43</v>
      </c>
      <c r="K141" s="800"/>
      <c r="L141" s="58"/>
      <c r="M141" s="58"/>
      <c r="N141" s="40"/>
      <c r="O141" s="40"/>
      <c r="P141" s="40"/>
      <c r="Q141" s="40"/>
      <c r="R141" s="40"/>
      <c r="S141" s="40"/>
      <c r="T141" s="40"/>
      <c r="U141" s="40"/>
      <c r="V141" s="40"/>
      <c r="W141" s="40"/>
      <c r="X141" s="40"/>
      <c r="Y141" s="40"/>
      <c r="Z141" s="40"/>
      <c r="AA141" s="41"/>
      <c r="AB141" s="22"/>
      <c r="AC141" s="11"/>
      <c r="AD141" s="11"/>
      <c r="AE141" s="11"/>
      <c r="AF141" s="11"/>
      <c r="AG141" s="11"/>
      <c r="AH141" s="11"/>
      <c r="AI141" s="11"/>
      <c r="AJ141" s="11"/>
      <c r="AK141" s="11"/>
      <c r="AL141" s="11"/>
      <c r="AM141" s="11"/>
    </row>
    <row r="142" spans="1:39" ht="30.95" customHeight="1">
      <c r="A142" s="696"/>
      <c r="B142" s="830"/>
      <c r="C142" s="680"/>
      <c r="D142" s="686"/>
      <c r="E142" s="689"/>
      <c r="F142" s="267" t="s">
        <v>221</v>
      </c>
      <c r="G142" s="862"/>
      <c r="H142" s="798">
        <v>1.1200000000000001</v>
      </c>
      <c r="I142" s="668"/>
      <c r="J142" s="668">
        <v>1.1200000000000001</v>
      </c>
      <c r="K142" s="800"/>
      <c r="L142" s="58"/>
      <c r="M142" s="58"/>
      <c r="N142" s="40"/>
      <c r="O142" s="40"/>
      <c r="P142" s="40"/>
      <c r="Q142" s="40"/>
      <c r="R142" s="40"/>
      <c r="S142" s="40"/>
      <c r="T142" s="40"/>
      <c r="U142" s="40"/>
      <c r="V142" s="40"/>
      <c r="W142" s="40"/>
      <c r="X142" s="40"/>
      <c r="Y142" s="40"/>
      <c r="Z142" s="40"/>
      <c r="AA142" s="41"/>
      <c r="AB142" s="22"/>
      <c r="AC142" s="11"/>
      <c r="AD142" s="11"/>
      <c r="AE142" s="11"/>
      <c r="AF142" s="11"/>
      <c r="AG142" s="11"/>
      <c r="AH142" s="11"/>
      <c r="AI142" s="11"/>
      <c r="AJ142" s="11"/>
      <c r="AK142" s="11"/>
      <c r="AL142" s="11"/>
      <c r="AM142" s="11"/>
    </row>
    <row r="143" spans="1:39" ht="31.5" customHeight="1">
      <c r="A143" s="696"/>
      <c r="B143" s="829" t="s">
        <v>230</v>
      </c>
      <c r="C143" s="679" t="s">
        <v>231</v>
      </c>
      <c r="D143" s="685" t="s">
        <v>232</v>
      </c>
      <c r="E143" s="358" t="s">
        <v>233</v>
      </c>
      <c r="F143" s="267" t="s">
        <v>234</v>
      </c>
      <c r="G143" s="799" t="s">
        <v>46</v>
      </c>
      <c r="H143" s="98">
        <v>20.5</v>
      </c>
      <c r="I143" s="99">
        <v>20.5</v>
      </c>
      <c r="J143" s="99">
        <v>22.5</v>
      </c>
      <c r="K143" s="100">
        <v>23</v>
      </c>
      <c r="L143" s="59"/>
      <c r="M143" s="59"/>
      <c r="N143" s="40"/>
      <c r="O143" s="40"/>
      <c r="P143" s="40"/>
      <c r="Q143" s="40"/>
      <c r="R143" s="40"/>
      <c r="S143" s="40"/>
      <c r="T143" s="40"/>
      <c r="U143" s="40"/>
      <c r="V143" s="40"/>
      <c r="W143" s="40"/>
      <c r="X143" s="40"/>
      <c r="Y143" s="40"/>
      <c r="Z143" s="40"/>
      <c r="AA143" s="41"/>
      <c r="AB143" s="22"/>
      <c r="AC143" s="11"/>
      <c r="AD143" s="11"/>
      <c r="AE143" s="11"/>
      <c r="AF143" s="11"/>
      <c r="AG143" s="11"/>
      <c r="AH143" s="11"/>
      <c r="AI143" s="11"/>
      <c r="AJ143" s="11"/>
      <c r="AK143" s="11"/>
      <c r="AL143" s="11"/>
      <c r="AM143" s="11"/>
    </row>
    <row r="144" spans="1:39" ht="31.5" customHeight="1">
      <c r="A144" s="696"/>
      <c r="B144" s="830"/>
      <c r="C144" s="680"/>
      <c r="D144" s="686"/>
      <c r="E144" s="681" t="s">
        <v>235</v>
      </c>
      <c r="F144" s="267" t="s">
        <v>217</v>
      </c>
      <c r="G144" s="823"/>
      <c r="H144" s="101">
        <v>10</v>
      </c>
      <c r="I144" s="96">
        <v>10</v>
      </c>
      <c r="J144" s="96">
        <v>9.5</v>
      </c>
      <c r="K144" s="102">
        <v>11</v>
      </c>
      <c r="L144" s="59"/>
      <c r="M144" s="59"/>
      <c r="N144" s="40"/>
      <c r="O144" s="40"/>
      <c r="P144" s="40"/>
      <c r="Q144" s="40"/>
      <c r="R144" s="40"/>
      <c r="S144" s="40"/>
      <c r="T144" s="40"/>
      <c r="U144" s="40"/>
      <c r="V144" s="40"/>
      <c r="W144" s="40"/>
      <c r="X144" s="40"/>
      <c r="Y144" s="40"/>
      <c r="Z144" s="40"/>
      <c r="AA144" s="41"/>
      <c r="AB144" s="22"/>
      <c r="AC144" s="11"/>
      <c r="AD144" s="11"/>
      <c r="AE144" s="11"/>
      <c r="AF144" s="11"/>
      <c r="AG144" s="11"/>
      <c r="AH144" s="11"/>
      <c r="AI144" s="11"/>
      <c r="AJ144" s="11"/>
      <c r="AK144" s="11"/>
      <c r="AL144" s="11"/>
      <c r="AM144" s="11"/>
    </row>
    <row r="145" spans="1:39" ht="31.5" customHeight="1">
      <c r="A145" s="696"/>
      <c r="B145" s="830"/>
      <c r="C145" s="680"/>
      <c r="D145" s="686"/>
      <c r="E145" s="689"/>
      <c r="F145" s="267" t="s">
        <v>218</v>
      </c>
      <c r="G145" s="823"/>
      <c r="H145" s="101">
        <v>12.4</v>
      </c>
      <c r="I145" s="96">
        <v>12</v>
      </c>
      <c r="J145" s="96">
        <v>14.3</v>
      </c>
      <c r="K145" s="102">
        <v>13</v>
      </c>
      <c r="L145" s="59"/>
      <c r="M145" s="59"/>
      <c r="N145" s="40"/>
      <c r="O145" s="40"/>
      <c r="P145" s="40"/>
      <c r="Q145" s="40"/>
      <c r="R145" s="40"/>
      <c r="S145" s="40"/>
      <c r="T145" s="40"/>
      <c r="U145" s="40"/>
      <c r="V145" s="40"/>
      <c r="W145" s="40"/>
      <c r="X145" s="40"/>
      <c r="Y145" s="40"/>
      <c r="Z145" s="40"/>
      <c r="AA145" s="41"/>
      <c r="AB145" s="22"/>
      <c r="AC145" s="11"/>
      <c r="AD145" s="11"/>
      <c r="AE145" s="11"/>
      <c r="AF145" s="11"/>
      <c r="AG145" s="11"/>
      <c r="AH145" s="11"/>
      <c r="AI145" s="11"/>
      <c r="AJ145" s="11"/>
      <c r="AK145" s="11"/>
      <c r="AL145" s="11"/>
      <c r="AM145" s="11"/>
    </row>
    <row r="146" spans="1:39" ht="31.5" customHeight="1">
      <c r="A146" s="696"/>
      <c r="B146" s="830"/>
      <c r="C146" s="680"/>
      <c r="D146" s="686"/>
      <c r="E146" s="689"/>
      <c r="F146" s="267" t="s">
        <v>219</v>
      </c>
      <c r="G146" s="823"/>
      <c r="H146" s="101">
        <v>17.7</v>
      </c>
      <c r="I146" s="96">
        <v>17.5</v>
      </c>
      <c r="J146" s="96">
        <v>16</v>
      </c>
      <c r="K146" s="102">
        <v>17.399999999999999</v>
      </c>
      <c r="L146" s="59"/>
      <c r="M146" s="59"/>
      <c r="N146" s="40"/>
      <c r="O146" s="40"/>
      <c r="P146" s="40"/>
      <c r="Q146" s="40"/>
      <c r="R146" s="40"/>
      <c r="S146" s="40"/>
      <c r="T146" s="40"/>
      <c r="U146" s="40"/>
      <c r="V146" s="40"/>
      <c r="W146" s="40"/>
      <c r="X146" s="40"/>
      <c r="Y146" s="40"/>
      <c r="Z146" s="40"/>
      <c r="AA146" s="41"/>
      <c r="AB146" s="22"/>
      <c r="AC146" s="11"/>
      <c r="AD146" s="11"/>
      <c r="AE146" s="11"/>
      <c r="AF146" s="11"/>
      <c r="AG146" s="11"/>
      <c r="AH146" s="11"/>
      <c r="AI146" s="11"/>
      <c r="AJ146" s="11"/>
      <c r="AK146" s="11"/>
      <c r="AL146" s="11"/>
      <c r="AM146" s="11"/>
    </row>
    <row r="147" spans="1:39" ht="31.5" customHeight="1">
      <c r="A147" s="696"/>
      <c r="B147" s="830"/>
      <c r="C147" s="680"/>
      <c r="D147" s="686"/>
      <c r="E147" s="689"/>
      <c r="F147" s="267" t="s">
        <v>220</v>
      </c>
      <c r="G147" s="823"/>
      <c r="H147" s="101">
        <v>19.5</v>
      </c>
      <c r="I147" s="96">
        <v>19.5</v>
      </c>
      <c r="J147" s="96">
        <v>20</v>
      </c>
      <c r="K147" s="102">
        <v>21</v>
      </c>
      <c r="L147" s="59"/>
      <c r="M147" s="59"/>
      <c r="N147" s="40"/>
      <c r="O147" s="40"/>
      <c r="P147" s="40"/>
      <c r="Q147" s="40"/>
      <c r="R147" s="40"/>
      <c r="S147" s="40"/>
      <c r="T147" s="40"/>
      <c r="U147" s="40"/>
      <c r="V147" s="40"/>
      <c r="W147" s="40"/>
      <c r="X147" s="40"/>
      <c r="Y147" s="40"/>
      <c r="Z147" s="40"/>
      <c r="AA147" s="41"/>
      <c r="AB147" s="22"/>
      <c r="AC147" s="11"/>
      <c r="AD147" s="11"/>
      <c r="AE147" s="11"/>
      <c r="AF147" s="11"/>
      <c r="AG147" s="11"/>
      <c r="AH147" s="11"/>
      <c r="AI147" s="11"/>
      <c r="AJ147" s="11"/>
      <c r="AK147" s="11"/>
      <c r="AL147" s="11"/>
      <c r="AM147" s="11"/>
    </row>
    <row r="148" spans="1:39" ht="31.5" customHeight="1">
      <c r="A148" s="696"/>
      <c r="B148" s="830"/>
      <c r="C148" s="680"/>
      <c r="D148" s="686"/>
      <c r="E148" s="689"/>
      <c r="F148" s="267" t="s">
        <v>221</v>
      </c>
      <c r="G148" s="824"/>
      <c r="H148" s="101">
        <v>24.8</v>
      </c>
      <c r="I148" s="96">
        <v>25.1</v>
      </c>
      <c r="J148" s="96">
        <v>26.2</v>
      </c>
      <c r="K148" s="102">
        <v>27</v>
      </c>
      <c r="L148" s="59"/>
      <c r="M148" s="59"/>
      <c r="N148" s="40"/>
      <c r="O148" s="40"/>
      <c r="P148" s="40"/>
      <c r="Q148" s="40"/>
      <c r="R148" s="40"/>
      <c r="S148" s="40"/>
      <c r="T148" s="40"/>
      <c r="U148" s="40"/>
      <c r="V148" s="40"/>
      <c r="W148" s="40"/>
      <c r="X148" s="40"/>
      <c r="Y148" s="40"/>
      <c r="Z148" s="40"/>
      <c r="AA148" s="41"/>
      <c r="AB148" s="22"/>
      <c r="AC148" s="11"/>
      <c r="AD148" s="11"/>
      <c r="AE148" s="11"/>
      <c r="AF148" s="11"/>
      <c r="AG148" s="11"/>
      <c r="AH148" s="11"/>
      <c r="AI148" s="11"/>
      <c r="AJ148" s="11"/>
      <c r="AK148" s="11"/>
      <c r="AL148" s="11"/>
      <c r="AM148" s="11"/>
    </row>
    <row r="149" spans="1:39" ht="30.6" customHeight="1">
      <c r="A149" s="696"/>
      <c r="B149" s="830"/>
      <c r="C149" s="679" t="s">
        <v>236</v>
      </c>
      <c r="D149" s="685" t="s">
        <v>237</v>
      </c>
      <c r="E149" s="366" t="s">
        <v>238</v>
      </c>
      <c r="F149" s="267" t="s">
        <v>135</v>
      </c>
      <c r="G149" s="799" t="s">
        <v>46</v>
      </c>
      <c r="H149" s="819">
        <v>98</v>
      </c>
      <c r="I149" s="805"/>
      <c r="J149" s="805">
        <v>100</v>
      </c>
      <c r="K149" s="806"/>
      <c r="L149" s="59"/>
      <c r="M149" s="59"/>
      <c r="N149" s="40"/>
      <c r="O149" s="40"/>
      <c r="P149" s="40"/>
      <c r="Q149" s="40"/>
      <c r="R149" s="40"/>
      <c r="S149" s="40"/>
      <c r="T149" s="40"/>
      <c r="U149" s="40"/>
      <c r="V149" s="40"/>
      <c r="W149" s="40"/>
      <c r="X149" s="40"/>
      <c r="Y149" s="40"/>
      <c r="Z149" s="40"/>
      <c r="AA149" s="41"/>
      <c r="AB149" s="22"/>
      <c r="AC149" s="11"/>
      <c r="AD149" s="11"/>
      <c r="AE149" s="11"/>
      <c r="AF149" s="11"/>
      <c r="AG149" s="11"/>
      <c r="AH149" s="11"/>
      <c r="AI149" s="11"/>
      <c r="AJ149" s="11"/>
      <c r="AK149" s="11"/>
      <c r="AL149" s="11"/>
      <c r="AM149" s="11"/>
    </row>
    <row r="150" spans="1:39" ht="31.5" customHeight="1">
      <c r="A150" s="696"/>
      <c r="B150" s="830"/>
      <c r="C150" s="680"/>
      <c r="D150" s="686"/>
      <c r="E150" s="681" t="s">
        <v>239</v>
      </c>
      <c r="F150" s="267" t="s">
        <v>217</v>
      </c>
      <c r="G150" s="800"/>
      <c r="H150" s="156">
        <v>100</v>
      </c>
      <c r="I150" s="108">
        <v>100</v>
      </c>
      <c r="J150" s="146">
        <v>100</v>
      </c>
      <c r="K150" s="109">
        <v>100</v>
      </c>
      <c r="L150" s="59"/>
      <c r="M150" s="59"/>
      <c r="N150" s="40"/>
      <c r="O150" s="40"/>
      <c r="P150" s="40"/>
      <c r="Q150" s="40"/>
      <c r="R150" s="40"/>
      <c r="S150" s="40"/>
      <c r="T150" s="40"/>
      <c r="U150" s="40"/>
      <c r="V150" s="40"/>
      <c r="W150" s="40"/>
      <c r="X150" s="40"/>
      <c r="Y150" s="40"/>
      <c r="Z150" s="40"/>
      <c r="AA150" s="41"/>
      <c r="AB150" s="22"/>
      <c r="AC150" s="11"/>
      <c r="AD150" s="11"/>
      <c r="AE150" s="11"/>
      <c r="AF150" s="11"/>
      <c r="AG150" s="11"/>
      <c r="AH150" s="11"/>
      <c r="AI150" s="11"/>
      <c r="AJ150" s="11"/>
      <c r="AK150" s="11"/>
      <c r="AL150" s="11"/>
      <c r="AM150" s="11"/>
    </row>
    <row r="151" spans="1:39" ht="31.5" customHeight="1">
      <c r="A151" s="696"/>
      <c r="B151" s="830"/>
      <c r="C151" s="680"/>
      <c r="D151" s="686"/>
      <c r="E151" s="689"/>
      <c r="F151" s="267" t="s">
        <v>218</v>
      </c>
      <c r="G151" s="800"/>
      <c r="H151" s="112">
        <v>100</v>
      </c>
      <c r="I151" s="104">
        <v>100</v>
      </c>
      <c r="J151" s="104">
        <v>100</v>
      </c>
      <c r="K151" s="105">
        <v>100</v>
      </c>
      <c r="L151" s="59"/>
      <c r="M151" s="59"/>
      <c r="N151" s="40"/>
      <c r="O151" s="40"/>
      <c r="P151" s="40"/>
      <c r="Q151" s="40"/>
      <c r="R151" s="40"/>
      <c r="S151" s="40"/>
      <c r="T151" s="40"/>
      <c r="U151" s="40"/>
      <c r="V151" s="40"/>
      <c r="W151" s="40"/>
      <c r="X151" s="40"/>
      <c r="Y151" s="40"/>
      <c r="Z151" s="40"/>
      <c r="AA151" s="41"/>
      <c r="AB151" s="22"/>
      <c r="AC151" s="11"/>
      <c r="AD151" s="11"/>
      <c r="AE151" s="11"/>
      <c r="AF151" s="11"/>
      <c r="AG151" s="11"/>
      <c r="AH151" s="11"/>
      <c r="AI151" s="11"/>
      <c r="AJ151" s="11"/>
      <c r="AK151" s="11"/>
      <c r="AL151" s="11"/>
      <c r="AM151" s="11"/>
    </row>
    <row r="152" spans="1:39" ht="31.5" customHeight="1">
      <c r="A152" s="696"/>
      <c r="B152" s="830"/>
      <c r="C152" s="680"/>
      <c r="D152" s="686"/>
      <c r="E152" s="689"/>
      <c r="F152" s="267" t="s">
        <v>219</v>
      </c>
      <c r="G152" s="800"/>
      <c r="H152" s="112">
        <v>100</v>
      </c>
      <c r="I152" s="104">
        <v>100</v>
      </c>
      <c r="J152" s="104">
        <v>100</v>
      </c>
      <c r="K152" s="105">
        <v>100</v>
      </c>
      <c r="L152" s="59"/>
      <c r="M152" s="59"/>
      <c r="N152" s="40"/>
      <c r="O152" s="40"/>
      <c r="P152" s="40"/>
      <c r="Q152" s="40"/>
      <c r="R152" s="40"/>
      <c r="S152" s="40"/>
      <c r="T152" s="40"/>
      <c r="U152" s="40"/>
      <c r="V152" s="40"/>
      <c r="W152" s="40"/>
      <c r="X152" s="40"/>
      <c r="Y152" s="40"/>
      <c r="Z152" s="40"/>
      <c r="AA152" s="41"/>
      <c r="AB152" s="22"/>
      <c r="AC152" s="11"/>
      <c r="AD152" s="11"/>
      <c r="AE152" s="11"/>
      <c r="AF152" s="11"/>
      <c r="AG152" s="11"/>
      <c r="AH152" s="11"/>
      <c r="AI152" s="11"/>
      <c r="AJ152" s="11"/>
      <c r="AK152" s="11"/>
      <c r="AL152" s="11"/>
      <c r="AM152" s="11"/>
    </row>
    <row r="153" spans="1:39" ht="31.5" customHeight="1">
      <c r="A153" s="696"/>
      <c r="B153" s="830"/>
      <c r="C153" s="680"/>
      <c r="D153" s="686"/>
      <c r="E153" s="689"/>
      <c r="F153" s="267" t="s">
        <v>220</v>
      </c>
      <c r="G153" s="800"/>
      <c r="H153" s="112">
        <v>100</v>
      </c>
      <c r="I153" s="104">
        <v>100</v>
      </c>
      <c r="J153" s="104">
        <v>100</v>
      </c>
      <c r="K153" s="105">
        <v>100</v>
      </c>
      <c r="L153" s="59"/>
      <c r="M153" s="59"/>
      <c r="N153" s="40"/>
      <c r="O153" s="40"/>
      <c r="P153" s="40"/>
      <c r="Q153" s="40"/>
      <c r="R153" s="40"/>
      <c r="S153" s="40"/>
      <c r="T153" s="40"/>
      <c r="U153" s="40"/>
      <c r="V153" s="40"/>
      <c r="W153" s="40"/>
      <c r="X153" s="40"/>
      <c r="Y153" s="40"/>
      <c r="Z153" s="40"/>
      <c r="AA153" s="41"/>
      <c r="AB153" s="22"/>
      <c r="AC153" s="11"/>
      <c r="AD153" s="11"/>
      <c r="AE153" s="11"/>
      <c r="AF153" s="11"/>
      <c r="AG153" s="11"/>
      <c r="AH153" s="11"/>
      <c r="AI153" s="11"/>
      <c r="AJ153" s="11"/>
      <c r="AK153" s="11"/>
      <c r="AL153" s="11"/>
      <c r="AM153" s="11"/>
    </row>
    <row r="154" spans="1:39" ht="31.5" customHeight="1">
      <c r="A154" s="696"/>
      <c r="B154" s="830"/>
      <c r="C154" s="680"/>
      <c r="D154" s="686"/>
      <c r="E154" s="689"/>
      <c r="F154" s="267" t="s">
        <v>221</v>
      </c>
      <c r="G154" s="800"/>
      <c r="H154" s="113">
        <v>100</v>
      </c>
      <c r="I154" s="110">
        <v>87.5</v>
      </c>
      <c r="J154" s="106">
        <v>100</v>
      </c>
      <c r="K154" s="111">
        <v>100</v>
      </c>
      <c r="L154" s="59"/>
      <c r="M154" s="59"/>
      <c r="N154" s="40"/>
      <c r="O154" s="40"/>
      <c r="P154" s="40"/>
      <c r="Q154" s="40"/>
      <c r="R154" s="40"/>
      <c r="S154" s="40"/>
      <c r="T154" s="40"/>
      <c r="U154" s="40"/>
      <c r="V154" s="40"/>
      <c r="W154" s="40"/>
      <c r="X154" s="40"/>
      <c r="Y154" s="40"/>
      <c r="Z154" s="40"/>
      <c r="AA154" s="41"/>
      <c r="AB154" s="22"/>
      <c r="AC154" s="11"/>
      <c r="AD154" s="11"/>
      <c r="AE154" s="11"/>
      <c r="AF154" s="11"/>
      <c r="AG154" s="11"/>
      <c r="AH154" s="11"/>
      <c r="AI154" s="11"/>
      <c r="AJ154" s="11"/>
      <c r="AK154" s="11"/>
      <c r="AL154" s="11"/>
      <c r="AM154" s="11"/>
    </row>
    <row r="155" spans="1:39" ht="21.6" customHeight="1">
      <c r="A155" s="696"/>
      <c r="B155" s="830"/>
      <c r="C155" s="679" t="s">
        <v>240</v>
      </c>
      <c r="D155" s="701" t="s">
        <v>241</v>
      </c>
      <c r="E155" s="516" t="s">
        <v>242</v>
      </c>
      <c r="F155" s="855" t="s">
        <v>243</v>
      </c>
      <c r="G155" s="801" t="s">
        <v>46</v>
      </c>
      <c r="H155" s="157">
        <v>60</v>
      </c>
      <c r="I155" s="119">
        <v>40</v>
      </c>
      <c r="J155" s="114">
        <v>62</v>
      </c>
      <c r="K155" s="120">
        <v>47</v>
      </c>
      <c r="L155" s="59"/>
      <c r="M155" s="59"/>
      <c r="N155" s="40"/>
      <c r="O155" s="40"/>
      <c r="P155" s="40"/>
      <c r="Q155" s="40"/>
      <c r="R155" s="40"/>
      <c r="S155" s="40"/>
      <c r="T155" s="40"/>
      <c r="U155" s="40"/>
      <c r="V155" s="40"/>
      <c r="W155" s="40"/>
      <c r="X155" s="40"/>
      <c r="Y155" s="40"/>
      <c r="Z155" s="40"/>
      <c r="AA155" s="41"/>
      <c r="AB155" s="22"/>
      <c r="AC155" s="11"/>
      <c r="AD155" s="11"/>
      <c r="AE155" s="11"/>
      <c r="AF155" s="11"/>
      <c r="AG155" s="11"/>
      <c r="AH155" s="11"/>
      <c r="AI155" s="11"/>
      <c r="AJ155" s="11"/>
      <c r="AK155" s="11"/>
      <c r="AL155" s="11"/>
      <c r="AM155" s="11"/>
    </row>
    <row r="156" spans="1:39" ht="21.6" customHeight="1">
      <c r="A156" s="696"/>
      <c r="B156" s="830"/>
      <c r="C156" s="680"/>
      <c r="D156" s="687"/>
      <c r="E156" s="516" t="s">
        <v>244</v>
      </c>
      <c r="F156" s="855"/>
      <c r="G156" s="802"/>
      <c r="H156" s="158">
        <v>0</v>
      </c>
      <c r="I156" s="108">
        <v>1</v>
      </c>
      <c r="J156" s="108">
        <v>2</v>
      </c>
      <c r="K156" s="109">
        <v>8</v>
      </c>
      <c r="L156" s="59"/>
      <c r="M156" s="59"/>
      <c r="N156" s="40"/>
      <c r="O156" s="40"/>
      <c r="P156" s="40"/>
      <c r="Q156" s="40"/>
      <c r="R156" s="40"/>
      <c r="S156" s="40"/>
      <c r="T156" s="40"/>
      <c r="U156" s="40"/>
      <c r="V156" s="40"/>
      <c r="W156" s="40"/>
      <c r="X156" s="40"/>
      <c r="Y156" s="40"/>
      <c r="Z156" s="40"/>
      <c r="AA156" s="41"/>
      <c r="AB156" s="22"/>
      <c r="AC156" s="11"/>
      <c r="AD156" s="11"/>
      <c r="AE156" s="11"/>
      <c r="AF156" s="11"/>
      <c r="AG156" s="11"/>
      <c r="AH156" s="11"/>
      <c r="AI156" s="11"/>
      <c r="AJ156" s="11"/>
      <c r="AK156" s="11"/>
      <c r="AL156" s="11"/>
      <c r="AM156" s="11"/>
    </row>
    <row r="157" spans="1:39" ht="21.6" customHeight="1">
      <c r="A157" s="696"/>
      <c r="B157" s="830"/>
      <c r="C157" s="680"/>
      <c r="D157" s="687"/>
      <c r="E157" s="516" t="s">
        <v>245</v>
      </c>
      <c r="F157" s="855"/>
      <c r="G157" s="802"/>
      <c r="H157" s="159">
        <v>0</v>
      </c>
      <c r="I157" s="116">
        <v>2.5</v>
      </c>
      <c r="J157" s="116">
        <v>3.2</v>
      </c>
      <c r="K157" s="117">
        <v>16.7</v>
      </c>
      <c r="L157" s="59"/>
      <c r="M157" s="59"/>
      <c r="N157" s="40"/>
      <c r="O157" s="40"/>
      <c r="P157" s="40"/>
      <c r="Q157" s="40"/>
      <c r="R157" s="40"/>
      <c r="S157" s="40"/>
      <c r="T157" s="40"/>
      <c r="U157" s="40"/>
      <c r="V157" s="40"/>
      <c r="W157" s="40"/>
      <c r="X157" s="40"/>
      <c r="Y157" s="40"/>
      <c r="Z157" s="40"/>
      <c r="AA157" s="41"/>
      <c r="AB157" s="22"/>
      <c r="AC157" s="11"/>
      <c r="AD157" s="11"/>
      <c r="AE157" s="11"/>
      <c r="AF157" s="11"/>
      <c r="AG157" s="11"/>
      <c r="AH157" s="11"/>
      <c r="AI157" s="11"/>
      <c r="AJ157" s="11"/>
      <c r="AK157" s="11"/>
      <c r="AL157" s="11"/>
      <c r="AM157" s="11"/>
    </row>
    <row r="158" spans="1:39" ht="29.1" customHeight="1">
      <c r="A158" s="696"/>
      <c r="B158" s="830"/>
      <c r="C158" s="680"/>
      <c r="D158" s="687"/>
      <c r="E158" s="516" t="s">
        <v>246</v>
      </c>
      <c r="F158" s="855"/>
      <c r="G158" s="802"/>
      <c r="H158" s="158">
        <v>0</v>
      </c>
      <c r="I158" s="108">
        <v>0</v>
      </c>
      <c r="J158" s="108">
        <v>0</v>
      </c>
      <c r="K158" s="109">
        <v>1</v>
      </c>
      <c r="L158" s="60"/>
      <c r="M158" s="60"/>
      <c r="N158" s="40"/>
      <c r="O158" s="40"/>
      <c r="P158" s="40"/>
      <c r="Q158" s="40"/>
      <c r="R158" s="40"/>
      <c r="S158" s="40"/>
      <c r="T158" s="40"/>
      <c r="U158" s="40"/>
      <c r="V158" s="40"/>
      <c r="W158" s="40"/>
      <c r="X158" s="40"/>
      <c r="Y158" s="40"/>
      <c r="Z158" s="40"/>
      <c r="AA158" s="41"/>
      <c r="AB158" s="22"/>
      <c r="AC158" s="11"/>
      <c r="AD158" s="11"/>
      <c r="AE158" s="11"/>
      <c r="AF158" s="11"/>
      <c r="AG158" s="11"/>
      <c r="AH158" s="11"/>
      <c r="AI158" s="11"/>
      <c r="AJ158" s="11"/>
      <c r="AK158" s="11"/>
      <c r="AL158" s="11"/>
      <c r="AM158" s="11"/>
    </row>
    <row r="159" spans="1:39" ht="29.1" customHeight="1">
      <c r="A159" s="696"/>
      <c r="B159" s="830"/>
      <c r="C159" s="680"/>
      <c r="D159" s="688"/>
      <c r="E159" s="517" t="s">
        <v>247</v>
      </c>
      <c r="F159" s="856"/>
      <c r="G159" s="802"/>
      <c r="H159" s="113">
        <v>0</v>
      </c>
      <c r="I159" s="110">
        <v>0</v>
      </c>
      <c r="J159" s="110">
        <v>0</v>
      </c>
      <c r="K159" s="111">
        <v>2.1</v>
      </c>
      <c r="L159" s="59"/>
      <c r="M159" s="59"/>
      <c r="N159" s="40"/>
      <c r="O159" s="40"/>
      <c r="P159" s="40"/>
      <c r="Q159" s="40"/>
      <c r="R159" s="40"/>
      <c r="S159" s="40"/>
      <c r="T159" s="40"/>
      <c r="U159" s="40"/>
      <c r="V159" s="40"/>
      <c r="W159" s="40"/>
      <c r="X159" s="40"/>
      <c r="Y159" s="40"/>
      <c r="Z159" s="40"/>
      <c r="AA159" s="41"/>
      <c r="AB159" s="22"/>
      <c r="AC159" s="11"/>
      <c r="AD159" s="11"/>
      <c r="AE159" s="11"/>
      <c r="AF159" s="11"/>
      <c r="AG159" s="11"/>
      <c r="AH159" s="11"/>
      <c r="AI159" s="11"/>
      <c r="AJ159" s="11"/>
      <c r="AK159" s="11"/>
      <c r="AL159" s="11"/>
      <c r="AM159" s="11"/>
    </row>
    <row r="160" spans="1:39" ht="24.6" customHeight="1">
      <c r="A160" s="696"/>
      <c r="B160" s="830"/>
      <c r="C160" s="680"/>
      <c r="D160" s="687" t="s">
        <v>248</v>
      </c>
      <c r="E160" s="516" t="s">
        <v>135</v>
      </c>
      <c r="F160" s="962" t="s">
        <v>217</v>
      </c>
      <c r="G160" s="802"/>
      <c r="H160" s="98">
        <v>5</v>
      </c>
      <c r="I160" s="99">
        <v>5</v>
      </c>
      <c r="J160" s="99">
        <v>5</v>
      </c>
      <c r="K160" s="100">
        <v>5</v>
      </c>
      <c r="L160" s="61"/>
      <c r="M160" s="59"/>
      <c r="N160" s="40"/>
      <c r="O160" s="40"/>
      <c r="P160" s="40"/>
      <c r="Q160" s="40"/>
      <c r="R160" s="40"/>
      <c r="S160" s="40"/>
      <c r="T160" s="40"/>
      <c r="U160" s="40"/>
      <c r="V160" s="40"/>
      <c r="W160" s="40"/>
      <c r="X160" s="40"/>
      <c r="Y160" s="40"/>
      <c r="Z160" s="40"/>
      <c r="AA160" s="41"/>
      <c r="AB160" s="22"/>
      <c r="AC160" s="11"/>
      <c r="AD160" s="11"/>
      <c r="AE160" s="11"/>
      <c r="AF160" s="11"/>
      <c r="AG160" s="11"/>
      <c r="AH160" s="11"/>
      <c r="AI160" s="11"/>
      <c r="AJ160" s="11"/>
      <c r="AK160" s="11"/>
      <c r="AL160" s="11"/>
      <c r="AM160" s="11"/>
    </row>
    <row r="161" spans="1:39" ht="24" customHeight="1">
      <c r="A161" s="696"/>
      <c r="B161" s="830"/>
      <c r="C161" s="680"/>
      <c r="D161" s="687"/>
      <c r="E161" s="516" t="s">
        <v>244</v>
      </c>
      <c r="F161" s="855"/>
      <c r="G161" s="802"/>
      <c r="H161" s="212">
        <v>0</v>
      </c>
      <c r="I161" s="214">
        <v>0</v>
      </c>
      <c r="J161" s="214">
        <v>0</v>
      </c>
      <c r="K161" s="211">
        <v>0</v>
      </c>
      <c r="L161" s="61"/>
      <c r="M161" s="59"/>
      <c r="N161" s="40"/>
      <c r="O161" s="40"/>
      <c r="P161" s="40"/>
      <c r="Q161" s="40"/>
      <c r="R161" s="40"/>
      <c r="S161" s="40"/>
      <c r="T161" s="40"/>
      <c r="U161" s="40"/>
      <c r="V161" s="40"/>
      <c r="W161" s="40"/>
      <c r="X161" s="40"/>
      <c r="Y161" s="40"/>
      <c r="Z161" s="40"/>
      <c r="AA161" s="41"/>
      <c r="AB161" s="22"/>
      <c r="AC161" s="11"/>
      <c r="AD161" s="11"/>
      <c r="AE161" s="11"/>
      <c r="AF161" s="11"/>
      <c r="AG161" s="11"/>
      <c r="AH161" s="11"/>
      <c r="AI161" s="11"/>
      <c r="AJ161" s="11"/>
      <c r="AK161" s="11"/>
      <c r="AL161" s="11"/>
      <c r="AM161" s="11"/>
    </row>
    <row r="162" spans="1:39" ht="24" customHeight="1">
      <c r="A162" s="696"/>
      <c r="B162" s="830"/>
      <c r="C162" s="680"/>
      <c r="D162" s="687"/>
      <c r="E162" s="516" t="s">
        <v>249</v>
      </c>
      <c r="F162" s="855"/>
      <c r="G162" s="802"/>
      <c r="H162" s="218">
        <v>0</v>
      </c>
      <c r="I162" s="219">
        <v>0</v>
      </c>
      <c r="J162" s="219">
        <v>0</v>
      </c>
      <c r="K162" s="96">
        <v>0</v>
      </c>
      <c r="L162" s="61"/>
      <c r="M162" s="59"/>
      <c r="N162" s="40"/>
      <c r="O162" s="40"/>
      <c r="P162" s="40"/>
      <c r="Q162" s="40"/>
      <c r="R162" s="40"/>
      <c r="S162" s="40"/>
      <c r="T162" s="40"/>
      <c r="U162" s="40"/>
      <c r="V162" s="40"/>
      <c r="W162" s="40"/>
      <c r="X162" s="40"/>
      <c r="Y162" s="40"/>
      <c r="Z162" s="40"/>
      <c r="AA162" s="41"/>
      <c r="AB162" s="22"/>
      <c r="AC162" s="11"/>
      <c r="AD162" s="11"/>
      <c r="AE162" s="11"/>
      <c r="AF162" s="11"/>
      <c r="AG162" s="11"/>
      <c r="AH162" s="11"/>
      <c r="AI162" s="11"/>
      <c r="AJ162" s="11"/>
      <c r="AK162" s="11"/>
      <c r="AL162" s="11"/>
      <c r="AM162" s="11"/>
    </row>
    <row r="163" spans="1:39" ht="24" customHeight="1">
      <c r="A163" s="696"/>
      <c r="B163" s="830"/>
      <c r="C163" s="680"/>
      <c r="D163" s="687"/>
      <c r="E163" s="516" t="s">
        <v>250</v>
      </c>
      <c r="F163" s="855"/>
      <c r="G163" s="802"/>
      <c r="H163" s="218">
        <v>0</v>
      </c>
      <c r="I163" s="219">
        <v>0</v>
      </c>
      <c r="J163" s="219">
        <v>0</v>
      </c>
      <c r="K163" s="96">
        <v>0</v>
      </c>
      <c r="L163" s="61"/>
      <c r="M163" s="59"/>
      <c r="N163" s="40"/>
      <c r="O163" s="40"/>
      <c r="P163" s="40"/>
      <c r="Q163" s="40"/>
      <c r="R163" s="40"/>
      <c r="S163" s="40"/>
      <c r="T163" s="40"/>
      <c r="U163" s="40"/>
      <c r="V163" s="40"/>
      <c r="W163" s="40"/>
      <c r="X163" s="40"/>
      <c r="Y163" s="40"/>
      <c r="Z163" s="40"/>
      <c r="AA163" s="41"/>
      <c r="AB163" s="22"/>
      <c r="AC163" s="11"/>
      <c r="AD163" s="11"/>
      <c r="AE163" s="11"/>
      <c r="AF163" s="11"/>
      <c r="AG163" s="11"/>
      <c r="AH163" s="11"/>
      <c r="AI163" s="11"/>
      <c r="AJ163" s="11"/>
      <c r="AK163" s="11"/>
      <c r="AL163" s="11"/>
      <c r="AM163" s="11"/>
    </row>
    <row r="164" spans="1:39" ht="24" customHeight="1">
      <c r="A164" s="696"/>
      <c r="B164" s="830"/>
      <c r="C164" s="680"/>
      <c r="D164" s="687"/>
      <c r="E164" s="516" t="s">
        <v>251</v>
      </c>
      <c r="F164" s="856"/>
      <c r="G164" s="802"/>
      <c r="H164" s="213">
        <v>0</v>
      </c>
      <c r="I164" s="215">
        <v>0</v>
      </c>
      <c r="J164" s="215">
        <v>0</v>
      </c>
      <c r="K164" s="97">
        <v>0</v>
      </c>
      <c r="L164" s="61"/>
      <c r="M164" s="59"/>
      <c r="N164" s="40"/>
      <c r="O164" s="40"/>
      <c r="P164" s="40"/>
      <c r="Q164" s="40"/>
      <c r="R164" s="40"/>
      <c r="S164" s="40"/>
      <c r="T164" s="40"/>
      <c r="U164" s="40"/>
      <c r="V164" s="40"/>
      <c r="W164" s="40"/>
      <c r="X164" s="40"/>
      <c r="Y164" s="40"/>
      <c r="Z164" s="40"/>
      <c r="AA164" s="41"/>
      <c r="AB164" s="22"/>
      <c r="AC164" s="11"/>
      <c r="AD164" s="11"/>
      <c r="AE164" s="11"/>
      <c r="AF164" s="11"/>
      <c r="AG164" s="11"/>
      <c r="AH164" s="11"/>
      <c r="AI164" s="11"/>
      <c r="AJ164" s="11"/>
      <c r="AK164" s="11"/>
      <c r="AL164" s="11"/>
      <c r="AM164" s="11"/>
    </row>
    <row r="165" spans="1:39" ht="24" customHeight="1">
      <c r="A165" s="696"/>
      <c r="B165" s="830"/>
      <c r="C165" s="680"/>
      <c r="D165" s="687"/>
      <c r="E165" s="516" t="s">
        <v>135</v>
      </c>
      <c r="F165" s="962" t="s">
        <v>218</v>
      </c>
      <c r="G165" s="802"/>
      <c r="H165" s="160">
        <v>5</v>
      </c>
      <c r="I165" s="114">
        <v>5</v>
      </c>
      <c r="J165" s="114">
        <v>6</v>
      </c>
      <c r="K165" s="115">
        <v>7</v>
      </c>
      <c r="L165" s="59"/>
      <c r="M165" s="59"/>
      <c r="N165" s="40"/>
      <c r="O165" s="40"/>
      <c r="P165" s="40"/>
      <c r="Q165" s="40"/>
      <c r="R165" s="40"/>
      <c r="S165" s="40"/>
      <c r="T165" s="40"/>
      <c r="U165" s="40"/>
      <c r="V165" s="40"/>
      <c r="W165" s="40"/>
      <c r="X165" s="40"/>
      <c r="Y165" s="40"/>
      <c r="Z165" s="40"/>
      <c r="AA165" s="41"/>
      <c r="AB165" s="22"/>
      <c r="AC165" s="11"/>
      <c r="AD165" s="11"/>
      <c r="AE165" s="11"/>
      <c r="AF165" s="11"/>
      <c r="AG165" s="11"/>
      <c r="AH165" s="11"/>
      <c r="AI165" s="11"/>
      <c r="AJ165" s="11"/>
      <c r="AK165" s="11"/>
      <c r="AL165" s="11"/>
      <c r="AM165" s="11"/>
    </row>
    <row r="166" spans="1:39" ht="24" customHeight="1">
      <c r="A166" s="696"/>
      <c r="B166" s="830"/>
      <c r="C166" s="680"/>
      <c r="D166" s="687"/>
      <c r="E166" s="516" t="s">
        <v>244</v>
      </c>
      <c r="F166" s="855"/>
      <c r="G166" s="802"/>
      <c r="H166" s="158">
        <v>0</v>
      </c>
      <c r="I166" s="108">
        <v>0</v>
      </c>
      <c r="J166" s="108">
        <v>1</v>
      </c>
      <c r="K166" s="109">
        <v>2</v>
      </c>
      <c r="L166" s="59"/>
      <c r="M166" s="59"/>
      <c r="N166" s="40"/>
      <c r="O166" s="40"/>
      <c r="P166" s="40"/>
      <c r="Q166" s="40"/>
      <c r="R166" s="40"/>
      <c r="S166" s="40"/>
      <c r="T166" s="40"/>
      <c r="U166" s="40"/>
      <c r="V166" s="40"/>
      <c r="W166" s="40"/>
      <c r="X166" s="40"/>
      <c r="Y166" s="40"/>
      <c r="Z166" s="40"/>
      <c r="AA166" s="41"/>
      <c r="AB166" s="22"/>
      <c r="AC166" s="11"/>
      <c r="AD166" s="11"/>
      <c r="AE166" s="11"/>
      <c r="AF166" s="11"/>
      <c r="AG166" s="11"/>
      <c r="AH166" s="11"/>
      <c r="AI166" s="11"/>
      <c r="AJ166" s="11"/>
      <c r="AK166" s="11"/>
      <c r="AL166" s="11"/>
      <c r="AM166" s="11"/>
    </row>
    <row r="167" spans="1:39" ht="24" customHeight="1">
      <c r="A167" s="696"/>
      <c r="B167" s="830"/>
      <c r="C167" s="680"/>
      <c r="D167" s="687"/>
      <c r="E167" s="516" t="s">
        <v>249</v>
      </c>
      <c r="F167" s="855"/>
      <c r="G167" s="802"/>
      <c r="H167" s="159">
        <v>0</v>
      </c>
      <c r="I167" s="116">
        <v>0</v>
      </c>
      <c r="J167" s="116">
        <v>16.7</v>
      </c>
      <c r="K167" s="117">
        <v>28.6</v>
      </c>
      <c r="L167" s="59"/>
      <c r="M167" s="59"/>
      <c r="N167" s="40"/>
      <c r="O167" s="40"/>
      <c r="P167" s="40"/>
      <c r="Q167" s="40"/>
      <c r="R167" s="40"/>
      <c r="S167" s="40"/>
      <c r="T167" s="40"/>
      <c r="U167" s="40"/>
      <c r="V167" s="40"/>
      <c r="W167" s="40"/>
      <c r="X167" s="40"/>
      <c r="Y167" s="40"/>
      <c r="Z167" s="40"/>
      <c r="AA167" s="41"/>
      <c r="AB167" s="22"/>
      <c r="AC167" s="11"/>
      <c r="AD167" s="11"/>
      <c r="AE167" s="11"/>
      <c r="AF167" s="11"/>
      <c r="AG167" s="11"/>
      <c r="AH167" s="11"/>
      <c r="AI167" s="11"/>
      <c r="AJ167" s="11"/>
      <c r="AK167" s="11"/>
      <c r="AL167" s="11"/>
      <c r="AM167" s="11"/>
    </row>
    <row r="168" spans="1:39" ht="24" customHeight="1">
      <c r="A168" s="696"/>
      <c r="B168" s="830"/>
      <c r="C168" s="680"/>
      <c r="D168" s="687"/>
      <c r="E168" s="516" t="s">
        <v>250</v>
      </c>
      <c r="F168" s="855"/>
      <c r="G168" s="802"/>
      <c r="H168" s="212">
        <v>0</v>
      </c>
      <c r="I168" s="214">
        <v>0</v>
      </c>
      <c r="J168" s="214">
        <v>0</v>
      </c>
      <c r="K168" s="220">
        <v>0</v>
      </c>
      <c r="L168" s="59"/>
      <c r="M168" s="59"/>
      <c r="N168" s="40"/>
      <c r="O168" s="40"/>
      <c r="P168" s="40"/>
      <c r="Q168" s="40"/>
      <c r="R168" s="40"/>
      <c r="S168" s="40"/>
      <c r="T168" s="40"/>
      <c r="U168" s="40"/>
      <c r="V168" s="40"/>
      <c r="W168" s="40"/>
      <c r="X168" s="40"/>
      <c r="Y168" s="40"/>
      <c r="Z168" s="40"/>
      <c r="AA168" s="41"/>
      <c r="AB168" s="22"/>
      <c r="AC168" s="11"/>
      <c r="AD168" s="11"/>
      <c r="AE168" s="11"/>
      <c r="AF168" s="11"/>
      <c r="AG168" s="11"/>
      <c r="AH168" s="11"/>
      <c r="AI168" s="11"/>
      <c r="AJ168" s="11"/>
      <c r="AK168" s="11"/>
      <c r="AL168" s="11"/>
      <c r="AM168" s="11"/>
    </row>
    <row r="169" spans="1:39" ht="24" customHeight="1">
      <c r="A169" s="696"/>
      <c r="B169" s="830"/>
      <c r="C169" s="680"/>
      <c r="D169" s="687"/>
      <c r="E169" s="516" t="s">
        <v>251</v>
      </c>
      <c r="F169" s="855"/>
      <c r="G169" s="802"/>
      <c r="H169" s="213">
        <v>0</v>
      </c>
      <c r="I169" s="215">
        <v>0</v>
      </c>
      <c r="J169" s="215">
        <v>0</v>
      </c>
      <c r="K169" s="118">
        <v>0</v>
      </c>
      <c r="L169" s="59"/>
      <c r="M169" s="59"/>
      <c r="N169" s="40"/>
      <c r="O169" s="40"/>
      <c r="P169" s="40"/>
      <c r="Q169" s="40"/>
      <c r="R169" s="40"/>
      <c r="S169" s="40"/>
      <c r="T169" s="40"/>
      <c r="U169" s="40"/>
      <c r="V169" s="40"/>
      <c r="W169" s="40"/>
      <c r="X169" s="40"/>
      <c r="Y169" s="40"/>
      <c r="Z169" s="40"/>
      <c r="AA169" s="41"/>
      <c r="AB169" s="22"/>
      <c r="AC169" s="11"/>
      <c r="AD169" s="11"/>
      <c r="AE169" s="11"/>
      <c r="AF169" s="11"/>
      <c r="AG169" s="11"/>
      <c r="AH169" s="11"/>
      <c r="AI169" s="11"/>
      <c r="AJ169" s="11"/>
      <c r="AK169" s="11"/>
      <c r="AL169" s="11"/>
      <c r="AM169" s="11"/>
    </row>
    <row r="170" spans="1:39" ht="24" customHeight="1">
      <c r="A170" s="696"/>
      <c r="B170" s="830"/>
      <c r="C170" s="680"/>
      <c r="D170" s="687"/>
      <c r="E170" s="516" t="s">
        <v>252</v>
      </c>
      <c r="F170" s="963" t="s">
        <v>219</v>
      </c>
      <c r="G170" s="802"/>
      <c r="H170" s="160">
        <v>5</v>
      </c>
      <c r="I170" s="114">
        <v>7</v>
      </c>
      <c r="J170" s="114">
        <v>5</v>
      </c>
      <c r="K170" s="115">
        <v>9</v>
      </c>
      <c r="L170" s="59"/>
      <c r="M170" s="59"/>
      <c r="N170" s="40"/>
      <c r="O170" s="40"/>
      <c r="P170" s="40"/>
      <c r="Q170" s="40"/>
      <c r="R170" s="40"/>
      <c r="S170" s="40"/>
      <c r="T170" s="40"/>
      <c r="U170" s="40"/>
      <c r="V170" s="40"/>
      <c r="W170" s="40"/>
      <c r="X170" s="40"/>
      <c r="Y170" s="40"/>
      <c r="Z170" s="40"/>
      <c r="AA170" s="41"/>
      <c r="AB170" s="22"/>
      <c r="AC170" s="11"/>
      <c r="AD170" s="11"/>
      <c r="AE170" s="11"/>
      <c r="AF170" s="11"/>
      <c r="AG170" s="11"/>
      <c r="AH170" s="11"/>
      <c r="AI170" s="11"/>
      <c r="AJ170" s="11"/>
      <c r="AK170" s="11"/>
      <c r="AL170" s="11"/>
      <c r="AM170" s="11"/>
    </row>
    <row r="171" spans="1:39" ht="24" customHeight="1">
      <c r="A171" s="696"/>
      <c r="B171" s="830"/>
      <c r="C171" s="680"/>
      <c r="D171" s="687"/>
      <c r="E171" s="516" t="s">
        <v>244</v>
      </c>
      <c r="F171" s="855"/>
      <c r="G171" s="802"/>
      <c r="H171" s="158">
        <v>0</v>
      </c>
      <c r="I171" s="108">
        <v>1</v>
      </c>
      <c r="J171" s="108">
        <v>0</v>
      </c>
      <c r="K171" s="109">
        <v>2</v>
      </c>
      <c r="L171" s="59"/>
      <c r="M171" s="59"/>
      <c r="N171" s="40"/>
      <c r="O171" s="40"/>
      <c r="P171" s="40"/>
      <c r="Q171" s="40"/>
      <c r="R171" s="40"/>
      <c r="S171" s="40"/>
      <c r="T171" s="40"/>
      <c r="U171" s="40"/>
      <c r="V171" s="40"/>
      <c r="W171" s="40"/>
      <c r="X171" s="40"/>
      <c r="Y171" s="40"/>
      <c r="Z171" s="40"/>
      <c r="AA171" s="41"/>
      <c r="AB171" s="22"/>
      <c r="AC171" s="11"/>
      <c r="AD171" s="11"/>
      <c r="AE171" s="11"/>
      <c r="AF171" s="11"/>
      <c r="AG171" s="11"/>
      <c r="AH171" s="11"/>
      <c r="AI171" s="11"/>
      <c r="AJ171" s="11"/>
      <c r="AK171" s="11"/>
      <c r="AL171" s="11"/>
      <c r="AM171" s="11"/>
    </row>
    <row r="172" spans="1:39" ht="24" customHeight="1">
      <c r="A172" s="696"/>
      <c r="B172" s="830"/>
      <c r="C172" s="680"/>
      <c r="D172" s="687"/>
      <c r="E172" s="516" t="s">
        <v>249</v>
      </c>
      <c r="F172" s="855"/>
      <c r="G172" s="802"/>
      <c r="H172" s="159">
        <v>0</v>
      </c>
      <c r="I172" s="116">
        <v>14.1</v>
      </c>
      <c r="J172" s="116">
        <v>0</v>
      </c>
      <c r="K172" s="117">
        <v>22.2</v>
      </c>
      <c r="L172" s="59"/>
      <c r="M172" s="59"/>
      <c r="N172" s="40"/>
      <c r="O172" s="40"/>
      <c r="P172" s="40"/>
      <c r="Q172" s="40"/>
      <c r="R172" s="40"/>
      <c r="S172" s="40"/>
      <c r="T172" s="40"/>
      <c r="U172" s="40"/>
      <c r="V172" s="40"/>
      <c r="W172" s="40"/>
      <c r="X172" s="40"/>
      <c r="Y172" s="40"/>
      <c r="Z172" s="40"/>
      <c r="AA172" s="41"/>
      <c r="AB172" s="22"/>
      <c r="AC172" s="11"/>
      <c r="AD172" s="11"/>
      <c r="AE172" s="11"/>
      <c r="AF172" s="11"/>
      <c r="AG172" s="11"/>
      <c r="AH172" s="11"/>
      <c r="AI172" s="11"/>
      <c r="AJ172" s="11"/>
      <c r="AK172" s="11"/>
      <c r="AL172" s="11"/>
      <c r="AM172" s="11"/>
    </row>
    <row r="173" spans="1:39" ht="24" customHeight="1">
      <c r="A173" s="696"/>
      <c r="B173" s="830"/>
      <c r="C173" s="680"/>
      <c r="D173" s="687"/>
      <c r="E173" s="516" t="s">
        <v>250</v>
      </c>
      <c r="F173" s="855"/>
      <c r="G173" s="802"/>
      <c r="H173" s="212">
        <v>0</v>
      </c>
      <c r="I173" s="216">
        <v>0</v>
      </c>
      <c r="J173" s="216">
        <v>0</v>
      </c>
      <c r="K173" s="221">
        <v>0</v>
      </c>
      <c r="L173" s="59"/>
      <c r="M173" s="59"/>
      <c r="N173" s="40"/>
      <c r="O173" s="40"/>
      <c r="P173" s="40"/>
      <c r="Q173" s="40"/>
      <c r="R173" s="40"/>
      <c r="S173" s="40"/>
      <c r="T173" s="40"/>
      <c r="U173" s="40"/>
      <c r="V173" s="40"/>
      <c r="W173" s="40"/>
      <c r="X173" s="40"/>
      <c r="Y173" s="40"/>
      <c r="Z173" s="40"/>
      <c r="AA173" s="41"/>
      <c r="AB173" s="22"/>
      <c r="AC173" s="11"/>
      <c r="AD173" s="11"/>
      <c r="AE173" s="11"/>
      <c r="AF173" s="11"/>
      <c r="AG173" s="11"/>
      <c r="AH173" s="11"/>
      <c r="AI173" s="11"/>
      <c r="AJ173" s="11"/>
      <c r="AK173" s="11"/>
      <c r="AL173" s="11"/>
      <c r="AM173" s="11"/>
    </row>
    <row r="174" spans="1:39" ht="24" customHeight="1">
      <c r="A174" s="696"/>
      <c r="B174" s="830"/>
      <c r="C174" s="680"/>
      <c r="D174" s="687"/>
      <c r="E174" s="516" t="s">
        <v>251</v>
      </c>
      <c r="F174" s="964"/>
      <c r="G174" s="802"/>
      <c r="H174" s="213">
        <v>0</v>
      </c>
      <c r="I174" s="217">
        <v>0</v>
      </c>
      <c r="J174" s="217">
        <v>0</v>
      </c>
      <c r="K174" s="118">
        <v>0</v>
      </c>
      <c r="L174" s="59"/>
      <c r="M174" s="59"/>
      <c r="N174" s="40"/>
      <c r="O174" s="40"/>
      <c r="P174" s="40"/>
      <c r="Q174" s="40"/>
      <c r="R174" s="40"/>
      <c r="S174" s="40"/>
      <c r="T174" s="40"/>
      <c r="U174" s="40"/>
      <c r="V174" s="40"/>
      <c r="W174" s="40"/>
      <c r="X174" s="40"/>
      <c r="Y174" s="40"/>
      <c r="Z174" s="40"/>
      <c r="AA174" s="41"/>
      <c r="AB174" s="22"/>
      <c r="AC174" s="11"/>
      <c r="AD174" s="11"/>
      <c r="AE174" s="11"/>
      <c r="AF174" s="11"/>
      <c r="AG174" s="11"/>
      <c r="AH174" s="11"/>
      <c r="AI174" s="11"/>
      <c r="AJ174" s="11"/>
      <c r="AK174" s="11"/>
      <c r="AL174" s="11"/>
      <c r="AM174" s="11"/>
    </row>
    <row r="175" spans="1:39" ht="24" customHeight="1">
      <c r="A175" s="696"/>
      <c r="B175" s="830"/>
      <c r="C175" s="680"/>
      <c r="D175" s="687"/>
      <c r="E175" s="516" t="s">
        <v>135</v>
      </c>
      <c r="F175" s="855" t="s">
        <v>220</v>
      </c>
      <c r="G175" s="802"/>
      <c r="H175" s="160">
        <v>18</v>
      </c>
      <c r="I175" s="114">
        <v>13</v>
      </c>
      <c r="J175" s="114">
        <v>19</v>
      </c>
      <c r="K175" s="115">
        <v>13</v>
      </c>
      <c r="L175" s="59"/>
      <c r="M175" s="59"/>
      <c r="N175" s="40"/>
      <c r="O175" s="40"/>
      <c r="P175" s="40"/>
      <c r="Q175" s="40"/>
      <c r="R175" s="40"/>
      <c r="S175" s="40"/>
      <c r="T175" s="40"/>
      <c r="U175" s="40"/>
      <c r="V175" s="40"/>
      <c r="W175" s="40"/>
      <c r="X175" s="40"/>
      <c r="Y175" s="40"/>
      <c r="Z175" s="40"/>
      <c r="AA175" s="41"/>
      <c r="AB175" s="22"/>
      <c r="AC175" s="11"/>
      <c r="AD175" s="11"/>
      <c r="AE175" s="11"/>
      <c r="AF175" s="11"/>
      <c r="AG175" s="11"/>
      <c r="AH175" s="11"/>
      <c r="AI175" s="11"/>
      <c r="AJ175" s="11"/>
      <c r="AK175" s="11"/>
      <c r="AL175" s="11"/>
      <c r="AM175" s="11"/>
    </row>
    <row r="176" spans="1:39" ht="24" customHeight="1">
      <c r="A176" s="696"/>
      <c r="B176" s="830"/>
      <c r="C176" s="680"/>
      <c r="D176" s="687"/>
      <c r="E176" s="516" t="s">
        <v>244</v>
      </c>
      <c r="F176" s="855"/>
      <c r="G176" s="802"/>
      <c r="H176" s="158">
        <v>0</v>
      </c>
      <c r="I176" s="108">
        <v>0</v>
      </c>
      <c r="J176" s="108">
        <v>1</v>
      </c>
      <c r="K176" s="109">
        <v>1</v>
      </c>
      <c r="L176" s="59"/>
      <c r="M176" s="59"/>
      <c r="N176" s="40"/>
      <c r="O176" s="40"/>
      <c r="P176" s="40"/>
      <c r="Q176" s="40"/>
      <c r="R176" s="40"/>
      <c r="S176" s="40"/>
      <c r="T176" s="40"/>
      <c r="U176" s="40"/>
      <c r="V176" s="40"/>
      <c r="W176" s="40"/>
      <c r="X176" s="40"/>
      <c r="Y176" s="40"/>
      <c r="Z176" s="40"/>
      <c r="AA176" s="41"/>
      <c r="AB176" s="22"/>
      <c r="AC176" s="11"/>
      <c r="AD176" s="11"/>
      <c r="AE176" s="11"/>
      <c r="AF176" s="11"/>
      <c r="AG176" s="11"/>
      <c r="AH176" s="11"/>
      <c r="AI176" s="11"/>
      <c r="AJ176" s="11"/>
      <c r="AK176" s="11"/>
      <c r="AL176" s="11"/>
      <c r="AM176" s="11"/>
    </row>
    <row r="177" spans="1:39" ht="24" customHeight="1">
      <c r="A177" s="696"/>
      <c r="B177" s="830"/>
      <c r="C177" s="680"/>
      <c r="D177" s="687"/>
      <c r="E177" s="516" t="s">
        <v>249</v>
      </c>
      <c r="F177" s="855"/>
      <c r="G177" s="802"/>
      <c r="H177" s="159">
        <v>0</v>
      </c>
      <c r="I177" s="116">
        <v>0</v>
      </c>
      <c r="J177" s="116">
        <v>1</v>
      </c>
      <c r="K177" s="117">
        <v>7.7</v>
      </c>
      <c r="L177" s="59"/>
      <c r="M177" s="59"/>
      <c r="N177" s="40"/>
      <c r="O177" s="40"/>
      <c r="P177" s="40"/>
      <c r="Q177" s="40"/>
      <c r="R177" s="40"/>
      <c r="S177" s="40"/>
      <c r="T177" s="40"/>
      <c r="U177" s="40"/>
      <c r="V177" s="40"/>
      <c r="W177" s="40"/>
      <c r="X177" s="40"/>
      <c r="Y177" s="40"/>
      <c r="Z177" s="40"/>
      <c r="AA177" s="41"/>
      <c r="AB177" s="22"/>
      <c r="AC177" s="11"/>
      <c r="AD177" s="11"/>
      <c r="AE177" s="11"/>
      <c r="AF177" s="11"/>
      <c r="AG177" s="11"/>
      <c r="AH177" s="11"/>
      <c r="AI177" s="11"/>
      <c r="AJ177" s="11"/>
      <c r="AK177" s="11"/>
      <c r="AL177" s="11"/>
      <c r="AM177" s="11"/>
    </row>
    <row r="178" spans="1:39" ht="24" customHeight="1">
      <c r="A178" s="696"/>
      <c r="B178" s="830"/>
      <c r="C178" s="680"/>
      <c r="D178" s="687"/>
      <c r="E178" s="516" t="s">
        <v>250</v>
      </c>
      <c r="F178" s="855"/>
      <c r="G178" s="802"/>
      <c r="H178" s="158">
        <v>0</v>
      </c>
      <c r="I178" s="108">
        <v>0</v>
      </c>
      <c r="J178" s="108">
        <v>0</v>
      </c>
      <c r="K178" s="109">
        <v>1</v>
      </c>
      <c r="L178" s="59"/>
      <c r="M178" s="59"/>
      <c r="N178" s="40"/>
      <c r="O178" s="40"/>
      <c r="P178" s="40"/>
      <c r="Q178" s="40"/>
      <c r="R178" s="40"/>
      <c r="S178" s="40"/>
      <c r="T178" s="40"/>
      <c r="U178" s="40"/>
      <c r="V178" s="40"/>
      <c r="W178" s="40"/>
      <c r="X178" s="40"/>
      <c r="Y178" s="40"/>
      <c r="Z178" s="40"/>
      <c r="AA178" s="41"/>
      <c r="AB178" s="22"/>
      <c r="AC178" s="11"/>
      <c r="AD178" s="11"/>
      <c r="AE178" s="11"/>
      <c r="AF178" s="11"/>
      <c r="AG178" s="11"/>
      <c r="AH178" s="11"/>
      <c r="AI178" s="11"/>
      <c r="AJ178" s="11"/>
      <c r="AK178" s="11"/>
      <c r="AL178" s="11"/>
      <c r="AM178" s="11"/>
    </row>
    <row r="179" spans="1:39" ht="24" customHeight="1">
      <c r="A179" s="696"/>
      <c r="B179" s="830"/>
      <c r="C179" s="680"/>
      <c r="D179" s="687"/>
      <c r="E179" s="516" t="s">
        <v>251</v>
      </c>
      <c r="F179" s="856"/>
      <c r="G179" s="802"/>
      <c r="H179" s="161">
        <v>0</v>
      </c>
      <c r="I179" s="106">
        <v>0</v>
      </c>
      <c r="J179" s="106">
        <v>0</v>
      </c>
      <c r="K179" s="107">
        <v>7.7</v>
      </c>
      <c r="L179" s="59"/>
      <c r="M179" s="59"/>
      <c r="N179" s="40"/>
      <c r="O179" s="40"/>
      <c r="P179" s="40"/>
      <c r="Q179" s="40"/>
      <c r="R179" s="40"/>
      <c r="S179" s="40"/>
      <c r="T179" s="40"/>
      <c r="U179" s="40"/>
      <c r="V179" s="40"/>
      <c r="W179" s="40"/>
      <c r="X179" s="40"/>
      <c r="Y179" s="40"/>
      <c r="Z179" s="40"/>
      <c r="AA179" s="41"/>
      <c r="AB179" s="22"/>
      <c r="AC179" s="11"/>
      <c r="AD179" s="11"/>
      <c r="AE179" s="11"/>
      <c r="AF179" s="11"/>
      <c r="AG179" s="11"/>
      <c r="AH179" s="11"/>
      <c r="AI179" s="11"/>
      <c r="AJ179" s="11"/>
      <c r="AK179" s="11"/>
      <c r="AL179" s="11"/>
      <c r="AM179" s="11"/>
    </row>
    <row r="180" spans="1:39" ht="24" customHeight="1">
      <c r="A180" s="696"/>
      <c r="B180" s="830"/>
      <c r="C180" s="680"/>
      <c r="D180" s="687"/>
      <c r="E180" s="516" t="s">
        <v>135</v>
      </c>
      <c r="F180" s="962" t="s">
        <v>221</v>
      </c>
      <c r="G180" s="802"/>
      <c r="H180" s="160">
        <v>32</v>
      </c>
      <c r="I180" s="114">
        <v>10</v>
      </c>
      <c r="J180" s="114">
        <v>32</v>
      </c>
      <c r="K180" s="115">
        <v>13</v>
      </c>
      <c r="L180" s="59"/>
      <c r="M180" s="59"/>
      <c r="N180" s="40"/>
      <c r="O180" s="40"/>
      <c r="P180" s="40"/>
      <c r="Q180" s="40"/>
      <c r="R180" s="40"/>
      <c r="S180" s="40"/>
      <c r="T180" s="40"/>
      <c r="U180" s="40"/>
      <c r="V180" s="40"/>
      <c r="W180" s="40"/>
      <c r="X180" s="40"/>
      <c r="Y180" s="40"/>
      <c r="Z180" s="40"/>
      <c r="AA180" s="41"/>
      <c r="AB180" s="22"/>
      <c r="AC180" s="11"/>
      <c r="AD180" s="11"/>
      <c r="AE180" s="11"/>
      <c r="AF180" s="11"/>
      <c r="AG180" s="11"/>
      <c r="AH180" s="11"/>
      <c r="AI180" s="11"/>
      <c r="AJ180" s="11"/>
      <c r="AK180" s="11"/>
      <c r="AL180" s="11"/>
      <c r="AM180" s="11"/>
    </row>
    <row r="181" spans="1:39" ht="24" customHeight="1">
      <c r="A181" s="696"/>
      <c r="B181" s="830"/>
      <c r="C181" s="680"/>
      <c r="D181" s="687"/>
      <c r="E181" s="516" t="s">
        <v>244</v>
      </c>
      <c r="F181" s="855"/>
      <c r="G181" s="802"/>
      <c r="H181" s="158">
        <v>0</v>
      </c>
      <c r="I181" s="108">
        <v>0</v>
      </c>
      <c r="J181" s="108">
        <v>0</v>
      </c>
      <c r="K181" s="109">
        <v>3</v>
      </c>
      <c r="L181" s="59"/>
      <c r="M181" s="59"/>
      <c r="N181" s="40"/>
      <c r="O181" s="40"/>
      <c r="P181" s="40"/>
      <c r="Q181" s="40"/>
      <c r="R181" s="40"/>
      <c r="S181" s="40"/>
      <c r="T181" s="40"/>
      <c r="U181" s="40"/>
      <c r="V181" s="40"/>
      <c r="W181" s="40"/>
      <c r="X181" s="40"/>
      <c r="Y181" s="40"/>
      <c r="Z181" s="40"/>
      <c r="AA181" s="41"/>
      <c r="AB181" s="22"/>
      <c r="AC181" s="11"/>
      <c r="AD181" s="11"/>
      <c r="AE181" s="11"/>
      <c r="AF181" s="11"/>
      <c r="AG181" s="11"/>
      <c r="AH181" s="11"/>
      <c r="AI181" s="11"/>
      <c r="AJ181" s="11"/>
      <c r="AK181" s="11"/>
      <c r="AL181" s="11"/>
      <c r="AM181" s="11"/>
    </row>
    <row r="182" spans="1:39" ht="24" customHeight="1">
      <c r="A182" s="696"/>
      <c r="B182" s="830"/>
      <c r="C182" s="680"/>
      <c r="D182" s="687"/>
      <c r="E182" s="516" t="s">
        <v>249</v>
      </c>
      <c r="F182" s="855"/>
      <c r="G182" s="802"/>
      <c r="H182" s="159">
        <v>0</v>
      </c>
      <c r="I182" s="116">
        <v>0</v>
      </c>
      <c r="J182" s="116">
        <v>0</v>
      </c>
      <c r="K182" s="117">
        <v>30</v>
      </c>
      <c r="L182" s="59"/>
      <c r="M182" s="59"/>
      <c r="N182" s="40"/>
      <c r="O182" s="40"/>
      <c r="P182" s="40"/>
      <c r="Q182" s="40"/>
      <c r="R182" s="40"/>
      <c r="S182" s="40"/>
      <c r="T182" s="40"/>
      <c r="U182" s="40"/>
      <c r="V182" s="40"/>
      <c r="W182" s="40"/>
      <c r="X182" s="40"/>
      <c r="Y182" s="40"/>
      <c r="Z182" s="40"/>
      <c r="AA182" s="41"/>
      <c r="AB182" s="22"/>
      <c r="AC182" s="11"/>
      <c r="AD182" s="11"/>
      <c r="AE182" s="11"/>
      <c r="AF182" s="11"/>
      <c r="AG182" s="11"/>
      <c r="AH182" s="11"/>
      <c r="AI182" s="11"/>
      <c r="AJ182" s="11"/>
      <c r="AK182" s="11"/>
      <c r="AL182" s="11"/>
      <c r="AM182" s="11"/>
    </row>
    <row r="183" spans="1:39" ht="24" customHeight="1">
      <c r="A183" s="696"/>
      <c r="B183" s="830"/>
      <c r="C183" s="680"/>
      <c r="D183" s="687"/>
      <c r="E183" s="516" t="s">
        <v>250</v>
      </c>
      <c r="F183" s="855"/>
      <c r="G183" s="802"/>
      <c r="H183" s="212">
        <v>0</v>
      </c>
      <c r="I183" s="214">
        <v>0</v>
      </c>
      <c r="J183" s="214">
        <v>0</v>
      </c>
      <c r="K183" s="220">
        <v>0</v>
      </c>
      <c r="L183" s="59"/>
      <c r="M183" s="59"/>
      <c r="N183" s="40"/>
      <c r="O183" s="40"/>
      <c r="P183" s="40"/>
      <c r="Q183" s="40"/>
      <c r="R183" s="40"/>
      <c r="S183" s="40"/>
      <c r="T183" s="40"/>
      <c r="U183" s="40"/>
      <c r="V183" s="40"/>
      <c r="W183" s="40"/>
      <c r="X183" s="40"/>
      <c r="Y183" s="40"/>
      <c r="Z183" s="40"/>
      <c r="AA183" s="41"/>
      <c r="AB183" s="22"/>
      <c r="AC183" s="11"/>
      <c r="AD183" s="11"/>
      <c r="AE183" s="11"/>
      <c r="AF183" s="11"/>
      <c r="AG183" s="11"/>
      <c r="AH183" s="11"/>
      <c r="AI183" s="11"/>
      <c r="AJ183" s="11"/>
      <c r="AK183" s="11"/>
      <c r="AL183" s="11"/>
      <c r="AM183" s="11"/>
    </row>
    <row r="184" spans="1:39" ht="24" customHeight="1">
      <c r="A184" s="696"/>
      <c r="B184" s="830"/>
      <c r="C184" s="680"/>
      <c r="D184" s="693"/>
      <c r="E184" s="516" t="s">
        <v>251</v>
      </c>
      <c r="F184" s="856"/>
      <c r="G184" s="802"/>
      <c r="H184" s="213">
        <v>0</v>
      </c>
      <c r="I184" s="215">
        <v>0</v>
      </c>
      <c r="J184" s="215">
        <v>0</v>
      </c>
      <c r="K184" s="118">
        <v>0</v>
      </c>
      <c r="L184" s="59"/>
      <c r="M184" s="59"/>
      <c r="N184" s="40"/>
      <c r="O184" s="40"/>
      <c r="P184" s="40"/>
      <c r="Q184" s="40"/>
      <c r="R184" s="40"/>
      <c r="S184" s="40"/>
      <c r="T184" s="40"/>
      <c r="U184" s="40"/>
      <c r="V184" s="40"/>
      <c r="W184" s="40"/>
      <c r="X184" s="40"/>
      <c r="Y184" s="40"/>
      <c r="Z184" s="40"/>
      <c r="AA184" s="41"/>
      <c r="AB184" s="22"/>
      <c r="AC184" s="11"/>
      <c r="AD184" s="11"/>
      <c r="AE184" s="11"/>
      <c r="AF184" s="11"/>
      <c r="AG184" s="11"/>
      <c r="AH184" s="11"/>
      <c r="AI184" s="11"/>
      <c r="AJ184" s="11"/>
      <c r="AK184" s="11"/>
      <c r="AL184" s="11"/>
      <c r="AM184" s="11"/>
    </row>
    <row r="185" spans="1:39" ht="30" customHeight="1">
      <c r="A185" s="696"/>
      <c r="B185" s="829" t="s">
        <v>253</v>
      </c>
      <c r="C185" s="679" t="s">
        <v>254</v>
      </c>
      <c r="D185" s="368" t="s">
        <v>255</v>
      </c>
      <c r="E185" s="13" t="s">
        <v>256</v>
      </c>
      <c r="F185" s="24" t="s">
        <v>242</v>
      </c>
      <c r="G185" s="670" t="s">
        <v>46</v>
      </c>
      <c r="H185" s="858">
        <v>2.7</v>
      </c>
      <c r="I185" s="804"/>
      <c r="J185" s="803">
        <v>2.6</v>
      </c>
      <c r="K185" s="804"/>
      <c r="L185" s="62"/>
      <c r="M185" s="58"/>
      <c r="N185" s="40"/>
      <c r="O185" s="40"/>
      <c r="P185" s="40"/>
      <c r="Q185" s="40"/>
      <c r="R185" s="40"/>
      <c r="S185" s="40"/>
      <c r="T185" s="40"/>
      <c r="U185" s="40"/>
      <c r="V185" s="40"/>
      <c r="W185" s="40"/>
      <c r="X185" s="40"/>
      <c r="Y185" s="40"/>
      <c r="Z185" s="40"/>
      <c r="AA185" s="41"/>
      <c r="AB185" s="22"/>
      <c r="AC185" s="11"/>
      <c r="AD185" s="11"/>
      <c r="AE185" s="11"/>
      <c r="AF185" s="11"/>
      <c r="AG185" s="11"/>
      <c r="AH185" s="11"/>
      <c r="AI185" s="11"/>
      <c r="AJ185" s="11"/>
      <c r="AK185" s="11"/>
      <c r="AL185" s="11"/>
      <c r="AM185" s="11"/>
    </row>
    <row r="186" spans="1:39" ht="30" customHeight="1">
      <c r="A186" s="696"/>
      <c r="B186" s="830"/>
      <c r="C186" s="680"/>
      <c r="D186" s="368" t="s">
        <v>255</v>
      </c>
      <c r="E186" s="4" t="s">
        <v>257</v>
      </c>
      <c r="F186" s="24" t="s">
        <v>242</v>
      </c>
      <c r="G186" s="932"/>
      <c r="H186" s="769">
        <v>0</v>
      </c>
      <c r="I186" s="792"/>
      <c r="J186" s="792">
        <v>0</v>
      </c>
      <c r="K186" s="792"/>
      <c r="L186" s="62"/>
      <c r="M186" s="58"/>
      <c r="N186" s="40"/>
      <c r="O186" s="40"/>
      <c r="P186" s="40"/>
      <c r="Q186" s="40"/>
      <c r="R186" s="40"/>
      <c r="S186" s="40"/>
      <c r="T186" s="40"/>
      <c r="U186" s="40"/>
      <c r="V186" s="40"/>
      <c r="W186" s="40"/>
      <c r="X186" s="40"/>
      <c r="Y186" s="40"/>
      <c r="Z186" s="40"/>
      <c r="AA186" s="41"/>
      <c r="AB186" s="22"/>
      <c r="AC186" s="11"/>
      <c r="AD186" s="11"/>
      <c r="AE186" s="11"/>
      <c r="AF186" s="11"/>
      <c r="AG186" s="11"/>
      <c r="AH186" s="11"/>
      <c r="AI186" s="11"/>
      <c r="AJ186" s="11"/>
      <c r="AK186" s="11"/>
      <c r="AL186" s="11"/>
      <c r="AM186" s="11"/>
    </row>
    <row r="187" spans="1:39" ht="30" customHeight="1" thickBot="1">
      <c r="A187" s="696"/>
      <c r="B187" s="830"/>
      <c r="C187" s="680"/>
      <c r="D187" s="685" t="s">
        <v>258</v>
      </c>
      <c r="E187" s="253" t="s">
        <v>259</v>
      </c>
      <c r="F187" s="262" t="s">
        <v>242</v>
      </c>
      <c r="G187" s="932"/>
      <c r="H187" s="811">
        <v>0.24</v>
      </c>
      <c r="I187" s="833"/>
      <c r="J187" s="812">
        <v>0.23</v>
      </c>
      <c r="K187" s="833"/>
      <c r="L187" s="62"/>
      <c r="M187" s="58"/>
      <c r="N187" s="40"/>
      <c r="O187" s="40"/>
      <c r="P187" s="40"/>
      <c r="Q187" s="40"/>
      <c r="R187" s="40"/>
      <c r="S187" s="40"/>
      <c r="T187" s="40"/>
      <c r="U187" s="40"/>
      <c r="V187" s="40"/>
      <c r="W187" s="40"/>
      <c r="X187" s="40"/>
      <c r="Y187" s="40"/>
      <c r="Z187" s="40"/>
      <c r="AA187" s="41"/>
      <c r="AB187" s="22"/>
      <c r="AC187" s="11"/>
      <c r="AD187" s="11"/>
      <c r="AE187" s="11"/>
      <c r="AF187" s="11"/>
      <c r="AG187" s="11"/>
      <c r="AH187" s="11"/>
      <c r="AI187" s="11"/>
      <c r="AJ187" s="11"/>
      <c r="AK187" s="11"/>
      <c r="AL187" s="11"/>
      <c r="AM187" s="11"/>
    </row>
    <row r="188" spans="1:39" ht="30" customHeight="1" thickBot="1">
      <c r="A188" s="696"/>
      <c r="B188" s="830"/>
      <c r="C188" s="680"/>
      <c r="D188" s="693"/>
      <c r="E188" s="357" t="s">
        <v>260</v>
      </c>
      <c r="F188" s="369" t="s">
        <v>242</v>
      </c>
      <c r="G188" s="668"/>
      <c r="H188" s="851">
        <v>0.14000000000000001</v>
      </c>
      <c r="I188" s="852"/>
      <c r="J188" s="852">
        <v>0.19</v>
      </c>
      <c r="K188" s="853"/>
      <c r="L188" s="58"/>
      <c r="M188" s="58"/>
      <c r="N188" s="40"/>
      <c r="O188" s="40"/>
      <c r="P188" s="40"/>
      <c r="Q188" s="40"/>
      <c r="R188" s="40"/>
      <c r="S188" s="40"/>
      <c r="T188" s="40"/>
      <c r="U188" s="40"/>
      <c r="V188" s="40"/>
      <c r="W188" s="40"/>
      <c r="X188" s="40"/>
      <c r="Y188" s="40"/>
      <c r="Z188" s="40"/>
      <c r="AA188" s="41"/>
      <c r="AB188" s="22"/>
      <c r="AC188" s="11"/>
      <c r="AD188" s="11"/>
      <c r="AE188" s="11"/>
      <c r="AF188" s="11"/>
      <c r="AG188" s="11"/>
      <c r="AH188" s="11"/>
      <c r="AI188" s="11"/>
      <c r="AJ188" s="11"/>
      <c r="AK188" s="11"/>
      <c r="AL188" s="11"/>
      <c r="AM188" s="11"/>
    </row>
    <row r="189" spans="1:39" ht="30" customHeight="1" thickBot="1">
      <c r="A189" s="696"/>
      <c r="B189" s="830"/>
      <c r="C189" s="680"/>
      <c r="D189" s="685" t="s">
        <v>261</v>
      </c>
      <c r="E189" s="361" t="s">
        <v>262</v>
      </c>
      <c r="F189" s="263" t="s">
        <v>242</v>
      </c>
      <c r="G189" s="932"/>
      <c r="H189" s="667">
        <v>1</v>
      </c>
      <c r="I189" s="668"/>
      <c r="J189" s="668">
        <v>0</v>
      </c>
      <c r="K189" s="668"/>
      <c r="L189" s="62"/>
      <c r="M189" s="58"/>
      <c r="N189" s="40"/>
      <c r="O189" s="40"/>
      <c r="P189" s="40"/>
      <c r="Q189" s="40"/>
      <c r="R189" s="40"/>
      <c r="S189" s="40"/>
      <c r="T189" s="40"/>
      <c r="U189" s="40"/>
      <c r="V189" s="40"/>
      <c r="W189" s="40"/>
      <c r="X189" s="40"/>
      <c r="Y189" s="40"/>
      <c r="Z189" s="40"/>
      <c r="AA189" s="41"/>
      <c r="AB189" s="22"/>
      <c r="AC189" s="11"/>
      <c r="AD189" s="11"/>
      <c r="AE189" s="11"/>
      <c r="AF189" s="11"/>
      <c r="AG189" s="11"/>
      <c r="AH189" s="11"/>
      <c r="AI189" s="11"/>
      <c r="AJ189" s="11"/>
      <c r="AK189" s="11"/>
      <c r="AL189" s="11"/>
      <c r="AM189" s="11"/>
    </row>
    <row r="190" spans="1:39" ht="30" customHeight="1" thickBot="1">
      <c r="A190" s="696"/>
      <c r="B190" s="830"/>
      <c r="C190" s="682"/>
      <c r="D190" s="693"/>
      <c r="E190" s="357" t="s">
        <v>263</v>
      </c>
      <c r="F190" s="369" t="s">
        <v>242</v>
      </c>
      <c r="G190" s="860"/>
      <c r="H190" s="851">
        <v>0</v>
      </c>
      <c r="I190" s="852"/>
      <c r="J190" s="852">
        <v>0</v>
      </c>
      <c r="K190" s="853"/>
      <c r="L190" s="63"/>
      <c r="M190" s="63"/>
      <c r="N190" s="42"/>
      <c r="O190" s="42"/>
      <c r="P190" s="42"/>
      <c r="Q190" s="42"/>
      <c r="R190" s="42"/>
      <c r="S190" s="42"/>
      <c r="T190" s="42"/>
      <c r="U190" s="42"/>
      <c r="V190" s="42"/>
      <c r="W190" s="42"/>
      <c r="X190" s="42"/>
      <c r="Y190" s="42"/>
      <c r="Z190" s="42"/>
      <c r="AA190" s="43"/>
      <c r="AB190" s="22"/>
      <c r="AC190" s="11"/>
      <c r="AD190" s="11"/>
      <c r="AE190" s="11"/>
      <c r="AF190" s="11"/>
      <c r="AG190" s="11"/>
      <c r="AH190" s="11"/>
      <c r="AI190" s="11"/>
      <c r="AJ190" s="11"/>
      <c r="AK190" s="11"/>
      <c r="AL190" s="11"/>
      <c r="AM190" s="11"/>
    </row>
    <row r="191" spans="1:39" ht="30" customHeight="1">
      <c r="A191" s="696"/>
      <c r="B191" s="830"/>
      <c r="C191" s="6" t="s">
        <v>264</v>
      </c>
      <c r="D191" s="5" t="s">
        <v>54</v>
      </c>
      <c r="E191" s="13" t="s">
        <v>265</v>
      </c>
      <c r="F191" s="27" t="s">
        <v>266</v>
      </c>
      <c r="G191" s="227" t="s">
        <v>46</v>
      </c>
      <c r="H191" s="858" t="s">
        <v>48</v>
      </c>
      <c r="I191" s="803"/>
      <c r="J191" s="803" t="s">
        <v>48</v>
      </c>
      <c r="K191" s="854"/>
      <c r="L191" s="797">
        <v>1</v>
      </c>
      <c r="M191" s="676"/>
      <c r="N191" s="797">
        <v>1</v>
      </c>
      <c r="O191" s="676"/>
      <c r="P191" s="886" t="s">
        <v>48</v>
      </c>
      <c r="Q191" s="887"/>
      <c r="R191" s="887"/>
      <c r="S191" s="887" t="s">
        <v>48</v>
      </c>
      <c r="T191" s="887"/>
      <c r="U191" s="941"/>
      <c r="V191" s="259" t="s">
        <v>48</v>
      </c>
      <c r="W191" s="260"/>
      <c r="X191" s="261"/>
      <c r="Y191" s="825" t="s">
        <v>48</v>
      </c>
      <c r="Z191" s="803"/>
      <c r="AA191" s="676"/>
      <c r="AB191" s="22"/>
      <c r="AC191" s="11"/>
      <c r="AD191" s="11"/>
      <c r="AE191" s="11"/>
      <c r="AF191" s="11"/>
      <c r="AG191" s="11"/>
      <c r="AH191" s="11"/>
      <c r="AI191" s="11"/>
      <c r="AJ191" s="11"/>
      <c r="AK191" s="11"/>
      <c r="AL191" s="11"/>
      <c r="AM191" s="11"/>
    </row>
    <row r="192" spans="1:39" ht="30" customHeight="1">
      <c r="A192" s="696"/>
      <c r="B192" s="831"/>
      <c r="C192" s="6" t="s">
        <v>267</v>
      </c>
      <c r="D192" s="5" t="s">
        <v>261</v>
      </c>
      <c r="E192" s="4" t="s">
        <v>268</v>
      </c>
      <c r="F192" s="4" t="s">
        <v>269</v>
      </c>
      <c r="G192" s="228" t="s">
        <v>46</v>
      </c>
      <c r="H192" s="769" t="s">
        <v>48</v>
      </c>
      <c r="I192" s="792"/>
      <c r="J192" s="792" t="s">
        <v>48</v>
      </c>
      <c r="K192" s="820"/>
      <c r="L192" s="769">
        <v>4</v>
      </c>
      <c r="M192" s="770"/>
      <c r="N192" s="769">
        <v>5</v>
      </c>
      <c r="O192" s="770"/>
      <c r="P192" s="769" t="s">
        <v>48</v>
      </c>
      <c r="Q192" s="792"/>
      <c r="R192" s="792"/>
      <c r="S192" s="792" t="s">
        <v>48</v>
      </c>
      <c r="T192" s="792"/>
      <c r="U192" s="820"/>
      <c r="V192" s="255" t="s">
        <v>48</v>
      </c>
      <c r="W192" s="38"/>
      <c r="X192" s="39"/>
      <c r="Y192" s="826" t="s">
        <v>48</v>
      </c>
      <c r="Z192" s="792"/>
      <c r="AA192" s="770"/>
      <c r="AB192" s="22"/>
      <c r="AC192" s="11"/>
      <c r="AD192" s="11"/>
      <c r="AE192" s="11"/>
      <c r="AF192" s="11"/>
      <c r="AG192" s="11"/>
      <c r="AH192" s="11"/>
      <c r="AI192" s="11"/>
      <c r="AJ192" s="11"/>
      <c r="AK192" s="11"/>
      <c r="AL192" s="11"/>
      <c r="AM192" s="11"/>
    </row>
    <row r="193" spans="1:39" ht="29.45" customHeight="1">
      <c r="A193" s="697"/>
      <c r="B193" s="474" t="s">
        <v>270</v>
      </c>
      <c r="C193" s="4" t="s">
        <v>271</v>
      </c>
      <c r="D193" s="5" t="s">
        <v>54</v>
      </c>
      <c r="E193" s="5" t="s">
        <v>272</v>
      </c>
      <c r="F193" s="4" t="s">
        <v>273</v>
      </c>
      <c r="G193" s="228" t="s">
        <v>46</v>
      </c>
      <c r="H193" s="769">
        <v>50</v>
      </c>
      <c r="I193" s="792"/>
      <c r="J193" s="792">
        <v>65</v>
      </c>
      <c r="K193" s="820"/>
      <c r="L193" s="811">
        <v>100</v>
      </c>
      <c r="M193" s="818"/>
      <c r="N193" s="811">
        <v>100</v>
      </c>
      <c r="O193" s="818"/>
      <c r="P193" s="940">
        <v>19</v>
      </c>
      <c r="Q193" s="821"/>
      <c r="R193" s="821"/>
      <c r="S193" s="821">
        <v>25</v>
      </c>
      <c r="T193" s="821"/>
      <c r="U193" s="822"/>
      <c r="V193" s="256">
        <v>0</v>
      </c>
      <c r="W193" s="257"/>
      <c r="X193" s="258"/>
      <c r="Y193" s="811">
        <v>15</v>
      </c>
      <c r="Z193" s="812"/>
      <c r="AA193" s="813"/>
      <c r="AB193" s="22"/>
      <c r="AC193" s="11"/>
      <c r="AD193" s="11"/>
      <c r="AE193" s="11"/>
      <c r="AF193" s="11"/>
      <c r="AG193" s="11"/>
      <c r="AH193" s="11"/>
      <c r="AI193" s="11"/>
      <c r="AJ193" s="11"/>
      <c r="AK193" s="11"/>
      <c r="AL193" s="11"/>
      <c r="AM193" s="11"/>
    </row>
    <row r="194" spans="1:39" ht="36" customHeight="1">
      <c r="A194" s="814" t="s">
        <v>274</v>
      </c>
      <c r="B194" s="684" t="s">
        <v>275</v>
      </c>
      <c r="C194" s="679" t="s">
        <v>276</v>
      </c>
      <c r="D194" s="685" t="s">
        <v>261</v>
      </c>
      <c r="E194" s="679" t="s">
        <v>277</v>
      </c>
      <c r="F194" s="24" t="s">
        <v>278</v>
      </c>
      <c r="G194" s="957" t="s">
        <v>46</v>
      </c>
      <c r="H194" s="769">
        <v>10</v>
      </c>
      <c r="I194" s="792"/>
      <c r="J194" s="792">
        <v>10</v>
      </c>
      <c r="K194" s="792"/>
      <c r="L194" s="64"/>
      <c r="M194" s="65"/>
      <c r="N194" s="65"/>
      <c r="O194" s="65"/>
      <c r="P194" s="65"/>
      <c r="Q194" s="65"/>
      <c r="R194" s="65"/>
      <c r="S194" s="65"/>
      <c r="T194" s="65"/>
      <c r="U194" s="65"/>
      <c r="V194" s="65"/>
      <c r="W194" s="65"/>
      <c r="X194" s="65"/>
      <c r="Y194" s="65"/>
      <c r="Z194" s="65"/>
      <c r="AA194" s="66"/>
      <c r="AB194" s="22"/>
      <c r="AC194" s="11"/>
      <c r="AD194" s="11"/>
      <c r="AE194" s="11"/>
      <c r="AF194" s="11"/>
      <c r="AG194" s="11"/>
      <c r="AH194" s="11"/>
      <c r="AI194" s="11"/>
      <c r="AJ194" s="11"/>
      <c r="AK194" s="11"/>
      <c r="AL194" s="11"/>
      <c r="AM194" s="11"/>
    </row>
    <row r="195" spans="1:39" ht="36" customHeight="1">
      <c r="A195" s="814"/>
      <c r="B195" s="677"/>
      <c r="C195" s="680"/>
      <c r="D195" s="686"/>
      <c r="E195" s="680"/>
      <c r="F195" s="24" t="s">
        <v>218</v>
      </c>
      <c r="G195" s="958"/>
      <c r="H195" s="37">
        <v>3</v>
      </c>
      <c r="I195" s="38">
        <v>2</v>
      </c>
      <c r="J195" s="38">
        <v>3</v>
      </c>
      <c r="K195" s="38">
        <v>2</v>
      </c>
      <c r="L195" s="62"/>
      <c r="M195" s="58"/>
      <c r="N195" s="807"/>
      <c r="O195" s="807"/>
      <c r="P195" s="807"/>
      <c r="Q195" s="807"/>
      <c r="R195" s="807"/>
      <c r="S195" s="807"/>
      <c r="T195" s="817"/>
      <c r="U195" s="817"/>
      <c r="V195" s="58"/>
      <c r="W195" s="58"/>
      <c r="X195" s="58"/>
      <c r="Y195" s="807"/>
      <c r="Z195" s="807"/>
      <c r="AA195" s="808"/>
      <c r="AB195" s="22"/>
      <c r="AC195" s="11"/>
      <c r="AD195" s="11"/>
      <c r="AE195" s="11"/>
      <c r="AF195" s="11"/>
      <c r="AG195" s="11"/>
      <c r="AH195" s="11"/>
      <c r="AI195" s="11"/>
      <c r="AJ195" s="11"/>
      <c r="AK195" s="11"/>
      <c r="AL195" s="11"/>
      <c r="AM195" s="11"/>
    </row>
    <row r="196" spans="1:39" ht="36" customHeight="1">
      <c r="A196" s="814"/>
      <c r="B196" s="677"/>
      <c r="C196" s="680"/>
      <c r="D196" s="686"/>
      <c r="E196" s="680"/>
      <c r="F196" s="24" t="s">
        <v>279</v>
      </c>
      <c r="G196" s="958"/>
      <c r="H196" s="37">
        <v>2</v>
      </c>
      <c r="I196" s="38">
        <v>3</v>
      </c>
      <c r="J196" s="38">
        <v>2</v>
      </c>
      <c r="K196" s="38">
        <v>3</v>
      </c>
      <c r="L196" s="62"/>
      <c r="M196" s="58"/>
      <c r="N196" s="59"/>
      <c r="O196" s="59"/>
      <c r="P196" s="59"/>
      <c r="Q196" s="59"/>
      <c r="R196" s="59"/>
      <c r="S196" s="59"/>
      <c r="T196" s="58"/>
      <c r="U196" s="58"/>
      <c r="V196" s="58"/>
      <c r="W196" s="58"/>
      <c r="X196" s="58"/>
      <c r="Y196" s="59"/>
      <c r="Z196" s="59"/>
      <c r="AA196" s="67"/>
      <c r="AB196" s="22"/>
      <c r="AC196" s="11"/>
      <c r="AD196" s="11"/>
      <c r="AE196" s="11"/>
      <c r="AF196" s="11"/>
      <c r="AG196" s="11"/>
      <c r="AH196" s="11"/>
      <c r="AI196" s="11"/>
      <c r="AJ196" s="11"/>
      <c r="AK196" s="11"/>
      <c r="AL196" s="11"/>
      <c r="AM196" s="11"/>
    </row>
    <row r="197" spans="1:39" ht="36" customHeight="1">
      <c r="A197" s="814"/>
      <c r="B197" s="677"/>
      <c r="C197" s="680"/>
      <c r="D197" s="686"/>
      <c r="E197" s="680"/>
      <c r="F197" s="24" t="s">
        <v>280</v>
      </c>
      <c r="G197" s="958"/>
      <c r="H197" s="769">
        <v>4.4000000000000004</v>
      </c>
      <c r="I197" s="792"/>
      <c r="J197" s="792">
        <v>5.4</v>
      </c>
      <c r="K197" s="820"/>
      <c r="L197" s="62"/>
      <c r="M197" s="58"/>
      <c r="N197" s="59"/>
      <c r="O197" s="59"/>
      <c r="P197" s="59"/>
      <c r="Q197" s="59"/>
      <c r="R197" s="59"/>
      <c r="S197" s="59"/>
      <c r="T197" s="58"/>
      <c r="U197" s="58"/>
      <c r="V197" s="58"/>
      <c r="W197" s="58"/>
      <c r="X197" s="58"/>
      <c r="Y197" s="59"/>
      <c r="Z197" s="59"/>
      <c r="AA197" s="67"/>
      <c r="AB197" s="22"/>
      <c r="AC197" s="11"/>
      <c r="AD197" s="11"/>
      <c r="AE197" s="11"/>
      <c r="AF197" s="11"/>
      <c r="AG197" s="11"/>
      <c r="AH197" s="11"/>
      <c r="AI197" s="11"/>
      <c r="AJ197" s="11"/>
      <c r="AK197" s="11"/>
      <c r="AL197" s="11"/>
      <c r="AM197" s="11"/>
    </row>
    <row r="198" spans="1:39" ht="31.5" customHeight="1" thickBot="1">
      <c r="A198" s="814"/>
      <c r="B198" s="677"/>
      <c r="C198" s="680"/>
      <c r="D198" s="686"/>
      <c r="E198" s="680"/>
      <c r="F198" s="253" t="s">
        <v>281</v>
      </c>
      <c r="G198" s="958"/>
      <c r="H198" s="811">
        <v>4</v>
      </c>
      <c r="I198" s="812"/>
      <c r="J198" s="812">
        <v>5</v>
      </c>
      <c r="K198" s="813"/>
      <c r="L198" s="62"/>
      <c r="M198" s="58"/>
      <c r="N198" s="59"/>
      <c r="O198" s="59"/>
      <c r="P198" s="59"/>
      <c r="Q198" s="59"/>
      <c r="R198" s="59"/>
      <c r="S198" s="59"/>
      <c r="T198" s="58"/>
      <c r="U198" s="58"/>
      <c r="V198" s="58"/>
      <c r="W198" s="58"/>
      <c r="X198" s="58"/>
      <c r="Y198" s="59"/>
      <c r="Z198" s="59"/>
      <c r="AA198" s="67"/>
      <c r="AB198" s="22"/>
      <c r="AC198" s="11"/>
      <c r="AD198" s="11"/>
      <c r="AE198" s="11"/>
      <c r="AF198" s="11"/>
      <c r="AG198" s="11"/>
      <c r="AH198" s="11"/>
      <c r="AI198" s="11"/>
      <c r="AJ198" s="11"/>
      <c r="AK198" s="11"/>
      <c r="AL198" s="11"/>
      <c r="AM198" s="11"/>
    </row>
    <row r="199" spans="1:39" ht="36" customHeight="1" thickBot="1">
      <c r="A199" s="814"/>
      <c r="B199" s="677"/>
      <c r="C199" s="837"/>
      <c r="D199" s="370" t="s">
        <v>54</v>
      </c>
      <c r="E199" s="371" t="s">
        <v>282</v>
      </c>
      <c r="F199" s="372" t="s">
        <v>281</v>
      </c>
      <c r="G199" s="862"/>
      <c r="H199" s="918">
        <v>0.8</v>
      </c>
      <c r="I199" s="919"/>
      <c r="J199" s="920">
        <v>1</v>
      </c>
      <c r="K199" s="921"/>
      <c r="L199" s="58"/>
      <c r="M199" s="58"/>
      <c r="N199" s="59"/>
      <c r="O199" s="59"/>
      <c r="P199" s="59"/>
      <c r="Q199" s="59"/>
      <c r="R199" s="59"/>
      <c r="S199" s="59"/>
      <c r="T199" s="58"/>
      <c r="U199" s="58"/>
      <c r="V199" s="58"/>
      <c r="W199" s="58"/>
      <c r="X199" s="58"/>
      <c r="Y199" s="59"/>
      <c r="Z199" s="59"/>
      <c r="AA199" s="67"/>
      <c r="AB199" s="22"/>
      <c r="AC199" s="11"/>
      <c r="AD199" s="11"/>
      <c r="AE199" s="11"/>
      <c r="AF199" s="11"/>
      <c r="AG199" s="11"/>
      <c r="AH199" s="11"/>
      <c r="AI199" s="11"/>
      <c r="AJ199" s="11"/>
      <c r="AK199" s="11"/>
      <c r="AL199" s="11"/>
      <c r="AM199" s="11"/>
    </row>
    <row r="200" spans="1:39" ht="28.5" customHeight="1">
      <c r="A200" s="814"/>
      <c r="B200" s="816"/>
      <c r="C200" s="4" t="s">
        <v>283</v>
      </c>
      <c r="D200" s="9" t="s">
        <v>284</v>
      </c>
      <c r="E200" s="13" t="s">
        <v>285</v>
      </c>
      <c r="F200" s="367" t="s">
        <v>286</v>
      </c>
      <c r="G200" s="239"/>
      <c r="H200" s="222"/>
      <c r="I200" s="59"/>
      <c r="J200" s="59"/>
      <c r="K200" s="59"/>
      <c r="L200" s="59"/>
      <c r="M200" s="60"/>
      <c r="N200" s="60"/>
      <c r="O200" s="60"/>
      <c r="P200" s="60"/>
      <c r="Q200" s="60"/>
      <c r="R200" s="60"/>
      <c r="S200" s="60"/>
      <c r="T200" s="60"/>
      <c r="U200" s="60"/>
      <c r="V200" s="60"/>
      <c r="W200" s="60"/>
      <c r="X200" s="60"/>
      <c r="Y200" s="60"/>
      <c r="Z200" s="60"/>
      <c r="AA200" s="68"/>
      <c r="AB200" s="22"/>
      <c r="AC200" s="11"/>
      <c r="AD200" s="11"/>
      <c r="AE200" s="11"/>
      <c r="AF200" s="11"/>
      <c r="AG200" s="11"/>
      <c r="AH200" s="11"/>
      <c r="AI200" s="11"/>
      <c r="AJ200" s="11"/>
      <c r="AK200" s="11"/>
      <c r="AL200" s="11"/>
      <c r="AM200" s="11"/>
    </row>
    <row r="201" spans="1:39" ht="28.5" customHeight="1">
      <c r="A201" s="815"/>
      <c r="B201" s="373" t="s">
        <v>287</v>
      </c>
      <c r="C201" s="374" t="s">
        <v>288</v>
      </c>
      <c r="D201" s="375" t="s">
        <v>289</v>
      </c>
      <c r="E201" s="374" t="s">
        <v>290</v>
      </c>
      <c r="F201" s="376" t="s">
        <v>291</v>
      </c>
      <c r="G201" s="224"/>
      <c r="H201" s="223"/>
      <c r="I201" s="75"/>
      <c r="J201" s="75"/>
      <c r="K201" s="75"/>
      <c r="L201" s="69"/>
      <c r="M201" s="69"/>
      <c r="N201" s="69"/>
      <c r="O201" s="69"/>
      <c r="P201" s="69"/>
      <c r="Q201" s="69"/>
      <c r="R201" s="69"/>
      <c r="S201" s="69"/>
      <c r="T201" s="69"/>
      <c r="U201" s="69"/>
      <c r="V201" s="69"/>
      <c r="W201" s="69"/>
      <c r="X201" s="69"/>
      <c r="Y201" s="69"/>
      <c r="Z201" s="69"/>
      <c r="AA201" s="70"/>
      <c r="AB201" s="23"/>
      <c r="AC201" s="11"/>
      <c r="AD201" s="11"/>
      <c r="AE201" s="11"/>
      <c r="AF201" s="11"/>
      <c r="AG201" s="11"/>
      <c r="AH201" s="11"/>
      <c r="AI201" s="11"/>
      <c r="AJ201" s="11"/>
      <c r="AK201" s="11"/>
      <c r="AL201" s="11"/>
      <c r="AM201" s="11"/>
    </row>
    <row r="202" spans="1:39" ht="18.95" customHeight="1">
      <c r="A202" s="46"/>
      <c r="B202" s="45"/>
      <c r="C202" s="19"/>
      <c r="D202" s="94"/>
      <c r="E202" s="19"/>
      <c r="F202" s="25"/>
      <c r="G202" s="25"/>
      <c r="H202" s="76"/>
      <c r="I202" s="77"/>
      <c r="J202" s="79"/>
      <c r="K202" s="76"/>
      <c r="L202" s="15"/>
      <c r="M202" s="15"/>
      <c r="N202" s="15"/>
      <c r="O202" s="15"/>
      <c r="P202" s="15"/>
      <c r="Q202" s="15"/>
      <c r="R202" s="15"/>
      <c r="S202" s="15"/>
      <c r="T202" s="15"/>
      <c r="U202" s="15"/>
      <c r="V202" s="15"/>
      <c r="W202" s="15"/>
      <c r="X202" s="15"/>
      <c r="Y202" s="15"/>
      <c r="Z202" s="15"/>
      <c r="AA202" s="15"/>
      <c r="AB202" s="11"/>
      <c r="AC202" s="12"/>
      <c r="AD202" s="11"/>
      <c r="AE202" s="11"/>
      <c r="AF202" s="11"/>
      <c r="AG202" s="11"/>
      <c r="AH202" s="11"/>
      <c r="AI202" s="11"/>
      <c r="AJ202" s="11"/>
      <c r="AK202" s="11"/>
      <c r="AL202" s="11"/>
      <c r="AM202" s="11"/>
    </row>
    <row r="203" spans="1:39">
      <c r="A203" s="11"/>
      <c r="B203" s="16" t="s">
        <v>292</v>
      </c>
      <c r="C203" s="10"/>
      <c r="D203" s="95"/>
      <c r="E203" s="17"/>
      <c r="F203" s="26"/>
      <c r="G203" s="26"/>
      <c r="H203" s="78"/>
      <c r="I203" s="78"/>
      <c r="J203" s="78"/>
      <c r="K203" s="76"/>
      <c r="L203" s="15"/>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row>
    <row r="204" spans="1:39" ht="155.44999999999999" customHeight="1">
      <c r="A204" s="11"/>
      <c r="B204" s="959" t="s">
        <v>293</v>
      </c>
      <c r="C204" s="960"/>
      <c r="D204" s="960"/>
      <c r="E204" s="960"/>
      <c r="F204" s="960"/>
      <c r="G204" s="960"/>
      <c r="H204" s="960"/>
      <c r="I204" s="960"/>
      <c r="J204" s="960"/>
      <c r="K204" s="960"/>
      <c r="L204" s="960"/>
      <c r="M204" s="960"/>
      <c r="N204" s="960"/>
      <c r="O204" s="960"/>
      <c r="P204" s="961"/>
      <c r="Q204" s="11"/>
      <c r="R204" s="11"/>
      <c r="S204" s="11"/>
      <c r="T204" s="11"/>
      <c r="U204" s="11"/>
      <c r="V204" s="11"/>
      <c r="W204" s="15"/>
      <c r="X204" s="15"/>
      <c r="Y204" s="11"/>
      <c r="Z204" s="11"/>
      <c r="AA204" s="18"/>
      <c r="AB204" s="11"/>
      <c r="AC204" s="11"/>
      <c r="AD204" s="11"/>
      <c r="AE204" s="11"/>
      <c r="AF204" s="11"/>
      <c r="AG204" s="11"/>
      <c r="AH204" s="11"/>
      <c r="AI204" s="11"/>
      <c r="AJ204" s="11"/>
      <c r="AK204" s="11"/>
      <c r="AL204" s="11"/>
      <c r="AM204" s="11"/>
    </row>
    <row r="205" spans="1:39" ht="52.35" customHeight="1">
      <c r="A205" s="11"/>
      <c r="B205" s="955" t="s">
        <v>294</v>
      </c>
      <c r="C205" s="956"/>
      <c r="D205" s="956"/>
      <c r="E205" s="956"/>
      <c r="F205" s="956"/>
      <c r="G205" s="956"/>
      <c r="H205" s="956"/>
      <c r="I205" s="956"/>
      <c r="J205" s="956"/>
      <c r="K205" s="956"/>
      <c r="L205" s="956"/>
      <c r="M205" s="956"/>
      <c r="N205" s="956"/>
      <c r="O205" s="245"/>
      <c r="P205" s="11"/>
      <c r="Q205" s="11"/>
      <c r="R205" s="11"/>
      <c r="S205" s="11"/>
      <c r="T205" s="11"/>
      <c r="U205" s="11"/>
      <c r="V205" s="11"/>
      <c r="W205" s="11"/>
      <c r="X205" s="11"/>
      <c r="Y205" s="11"/>
      <c r="Z205" s="11"/>
      <c r="AA205" s="18"/>
      <c r="AB205" s="11"/>
      <c r="AC205" s="11"/>
      <c r="AD205" s="11"/>
      <c r="AE205" s="11"/>
      <c r="AF205" s="11"/>
      <c r="AG205" s="11"/>
      <c r="AH205" s="11"/>
      <c r="AI205" s="11"/>
      <c r="AJ205" s="11"/>
      <c r="AK205" s="11"/>
      <c r="AL205" s="11"/>
      <c r="AM205" s="11"/>
    </row>
    <row r="206" spans="1:39" ht="52.35" customHeight="1">
      <c r="A206" s="11"/>
      <c r="B206" s="952" t="s">
        <v>295</v>
      </c>
      <c r="C206" s="953"/>
      <c r="D206" s="953"/>
      <c r="E206" s="953"/>
      <c r="F206" s="953"/>
      <c r="G206" s="953"/>
      <c r="H206" s="953"/>
      <c r="I206" s="953"/>
      <c r="J206" s="953"/>
      <c r="K206" s="953"/>
      <c r="L206" s="953"/>
      <c r="M206" s="953"/>
      <c r="N206" s="953"/>
      <c r="O206" s="954"/>
      <c r="P206" s="11"/>
      <c r="Q206" s="11"/>
      <c r="R206" s="11"/>
      <c r="S206" s="11"/>
      <c r="T206" s="11"/>
      <c r="U206" s="11"/>
      <c r="V206" s="11"/>
      <c r="W206" s="11"/>
      <c r="X206" s="11"/>
      <c r="Y206" s="11"/>
      <c r="Z206" s="11"/>
      <c r="AA206" s="18"/>
      <c r="AB206" s="11"/>
      <c r="AC206" s="11"/>
      <c r="AD206" s="11"/>
      <c r="AE206" s="11"/>
      <c r="AF206" s="11"/>
      <c r="AG206" s="11"/>
      <c r="AH206" s="11"/>
      <c r="AI206" s="11"/>
      <c r="AJ206" s="11"/>
      <c r="AK206" s="11"/>
      <c r="AL206" s="11"/>
      <c r="AM206" s="11"/>
    </row>
    <row r="207" spans="1:39" ht="33" customHeight="1">
      <c r="A207" s="11"/>
      <c r="B207" s="661" t="s">
        <v>296</v>
      </c>
      <c r="C207" s="662"/>
      <c r="D207" s="662"/>
      <c r="E207" s="662"/>
      <c r="F207" s="662"/>
      <c r="G207" s="662"/>
      <c r="H207" s="662"/>
      <c r="I207" s="662"/>
      <c r="J207" s="662"/>
      <c r="K207" s="662"/>
      <c r="L207" s="662"/>
      <c r="M207" s="662"/>
      <c r="N207" s="663"/>
      <c r="O207" s="11"/>
      <c r="P207" s="11"/>
      <c r="Q207" s="11"/>
      <c r="R207" s="11"/>
      <c r="S207" s="11"/>
      <c r="T207" s="11"/>
      <c r="U207" s="11"/>
      <c r="V207" s="11"/>
      <c r="W207" s="11"/>
      <c r="X207" s="11"/>
      <c r="Y207" s="11"/>
      <c r="Z207" s="11"/>
      <c r="AA207" s="18"/>
      <c r="AB207" s="11"/>
      <c r="AC207" s="11"/>
      <c r="AD207" s="11"/>
      <c r="AE207" s="11"/>
      <c r="AF207" s="11"/>
      <c r="AG207" s="11"/>
      <c r="AH207" s="11"/>
      <c r="AI207" s="11"/>
      <c r="AJ207" s="11"/>
      <c r="AK207" s="11"/>
      <c r="AL207" s="11"/>
      <c r="AM207" s="11"/>
    </row>
    <row r="208" spans="1:39">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8"/>
      <c r="AB208" s="11"/>
      <c r="AC208" s="11"/>
      <c r="AD208" s="11"/>
      <c r="AE208" s="11"/>
      <c r="AF208" s="11"/>
      <c r="AG208" s="11"/>
      <c r="AH208" s="11"/>
      <c r="AI208" s="11"/>
      <c r="AJ208" s="11"/>
      <c r="AK208" s="11"/>
      <c r="AL208" s="11"/>
      <c r="AM208" s="11"/>
    </row>
    <row r="209" spans="1:39">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8"/>
      <c r="AB209" s="11"/>
      <c r="AC209" s="11"/>
      <c r="AD209" s="11"/>
      <c r="AE209" s="11"/>
      <c r="AF209" s="11"/>
      <c r="AG209" s="11"/>
      <c r="AH209" s="11"/>
      <c r="AI209" s="11"/>
      <c r="AJ209" s="11"/>
      <c r="AK209" s="11"/>
      <c r="AL209" s="11"/>
      <c r="AM209" s="11"/>
    </row>
    <row r="210" spans="1:39">
      <c r="A210" s="11"/>
      <c r="B210" s="12"/>
      <c r="C210" s="12"/>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8"/>
      <c r="AB210" s="11"/>
      <c r="AC210" s="11"/>
      <c r="AD210" s="11"/>
      <c r="AE210" s="11"/>
      <c r="AF210" s="11"/>
      <c r="AG210" s="11"/>
      <c r="AH210" s="11"/>
      <c r="AI210" s="11"/>
      <c r="AJ210" s="11"/>
      <c r="AK210" s="11"/>
      <c r="AL210" s="11"/>
      <c r="AM210" s="11"/>
    </row>
    <row r="211" spans="1:39" ht="18.95" customHeight="1" thickBot="1">
      <c r="A211" s="18"/>
      <c r="B211" s="355" t="s">
        <v>297</v>
      </c>
      <c r="C211" s="248"/>
      <c r="D211" s="22"/>
      <c r="E211" s="11"/>
      <c r="F211" s="11"/>
      <c r="G211" s="11"/>
      <c r="H211" s="11"/>
      <c r="I211" s="11"/>
      <c r="J211" s="11"/>
      <c r="K211" s="11"/>
      <c r="L211" s="11"/>
      <c r="M211" s="11"/>
      <c r="N211" s="11"/>
      <c r="O211" s="11"/>
      <c r="P211" s="11"/>
      <c r="Q211" s="11"/>
      <c r="R211" s="11"/>
      <c r="S211" s="11"/>
      <c r="T211" s="11"/>
      <c r="U211" s="11"/>
      <c r="V211" s="11"/>
      <c r="W211" s="11"/>
      <c r="X211" s="11"/>
      <c r="Y211" s="11"/>
      <c r="Z211" s="11"/>
      <c r="AA211" s="18"/>
      <c r="AB211" s="11"/>
      <c r="AC211" s="11"/>
      <c r="AD211" s="11"/>
      <c r="AE211" s="11"/>
      <c r="AF211" s="11"/>
      <c r="AG211" s="11"/>
      <c r="AH211" s="11"/>
      <c r="AI211" s="11"/>
      <c r="AJ211" s="11"/>
      <c r="AK211" s="11"/>
      <c r="AL211" s="11"/>
      <c r="AM211" s="11"/>
    </row>
    <row r="212" spans="1:39" ht="29.45" thickBot="1">
      <c r="A212" s="18"/>
      <c r="B212" s="345"/>
      <c r="C212" s="249" t="s">
        <v>298</v>
      </c>
      <c r="D212" s="247"/>
      <c r="E212" s="17"/>
      <c r="F212" s="26"/>
      <c r="G212" s="26"/>
      <c r="H212" s="78"/>
      <c r="I212" s="78"/>
      <c r="J212" s="78"/>
      <c r="K212" s="78"/>
      <c r="L212" s="11"/>
      <c r="M212" s="11"/>
      <c r="N212" s="11"/>
      <c r="O212" s="11"/>
      <c r="P212" s="11"/>
      <c r="Q212" s="11"/>
      <c r="R212" s="11"/>
      <c r="S212" s="11"/>
      <c r="T212" s="11"/>
      <c r="U212" s="11"/>
      <c r="V212" s="11"/>
      <c r="W212" s="11"/>
      <c r="X212" s="11"/>
      <c r="Y212" s="11"/>
      <c r="Z212" s="11"/>
      <c r="AA212" s="18"/>
      <c r="AB212" s="11"/>
      <c r="AC212" s="11"/>
      <c r="AD212" s="11"/>
      <c r="AE212" s="11"/>
      <c r="AF212" s="11"/>
      <c r="AG212" s="11"/>
      <c r="AH212" s="11"/>
      <c r="AI212" s="11"/>
      <c r="AJ212" s="11"/>
      <c r="AK212" s="11"/>
      <c r="AL212" s="11"/>
      <c r="AM212" s="11"/>
    </row>
    <row r="213" spans="1:39" ht="4.5" customHeight="1">
      <c r="A213" s="18"/>
      <c r="B213" s="250"/>
      <c r="C213" s="251"/>
      <c r="D213" s="247"/>
      <c r="E213" s="17"/>
      <c r="F213" s="26"/>
      <c r="G213" s="26"/>
      <c r="H213" s="78"/>
      <c r="I213" s="78"/>
      <c r="J213" s="78"/>
      <c r="K213" s="78"/>
      <c r="L213" s="11"/>
      <c r="M213" s="11"/>
      <c r="N213" s="11"/>
      <c r="O213" s="11"/>
      <c r="P213" s="11"/>
      <c r="Q213" s="11"/>
      <c r="R213" s="11"/>
      <c r="S213" s="11"/>
      <c r="T213" s="11"/>
      <c r="U213" s="11"/>
      <c r="V213" s="11"/>
      <c r="W213" s="11"/>
      <c r="X213" s="11"/>
      <c r="Y213" s="11"/>
      <c r="Z213" s="11"/>
      <c r="AA213" s="18"/>
      <c r="AB213" s="11"/>
      <c r="AC213" s="11"/>
      <c r="AD213" s="11"/>
      <c r="AE213" s="11"/>
      <c r="AF213" s="11"/>
      <c r="AG213" s="11"/>
      <c r="AH213" s="11"/>
      <c r="AI213" s="11"/>
      <c r="AJ213" s="11"/>
      <c r="AK213" s="11"/>
      <c r="AL213" s="11"/>
      <c r="AM213" s="11"/>
    </row>
    <row r="214" spans="1:39">
      <c r="A214" s="11"/>
      <c r="B214" s="246"/>
      <c r="C214" s="20"/>
      <c r="D214" s="95"/>
      <c r="E214" s="17"/>
      <c r="F214" s="26"/>
      <c r="G214" s="26"/>
      <c r="H214" s="78"/>
      <c r="I214" s="78"/>
      <c r="J214" s="78"/>
      <c r="K214" s="78"/>
      <c r="L214" s="11"/>
      <c r="M214" s="11"/>
      <c r="N214" s="11"/>
      <c r="O214" s="11"/>
      <c r="P214" s="11"/>
      <c r="Q214" s="11"/>
      <c r="R214" s="11"/>
      <c r="S214" s="11"/>
      <c r="T214" s="11"/>
      <c r="U214" s="11"/>
      <c r="V214" s="11"/>
      <c r="W214" s="11"/>
      <c r="X214" s="11"/>
      <c r="Y214" s="11"/>
      <c r="Z214" s="11"/>
      <c r="AA214" s="18"/>
      <c r="AB214" s="11"/>
      <c r="AC214" s="11"/>
      <c r="AD214" s="11"/>
      <c r="AE214" s="11"/>
      <c r="AF214" s="11"/>
      <c r="AG214" s="11"/>
      <c r="AH214" s="11"/>
      <c r="AI214" s="11"/>
      <c r="AJ214" s="11"/>
      <c r="AK214" s="11"/>
      <c r="AL214" s="11"/>
      <c r="AM214" s="11"/>
    </row>
    <row r="215" spans="1:39">
      <c r="A215" s="11"/>
      <c r="B215" s="16"/>
      <c r="C215" s="10"/>
      <c r="D215" s="95"/>
      <c r="E215" s="17"/>
      <c r="F215" s="26"/>
      <c r="G215" s="26"/>
      <c r="H215" s="78"/>
      <c r="I215" s="78"/>
      <c r="J215" s="78"/>
      <c r="K215" s="78"/>
      <c r="L215" s="11"/>
      <c r="M215" s="11"/>
      <c r="N215" s="11"/>
      <c r="O215" s="11"/>
      <c r="P215" s="11"/>
      <c r="Q215" s="11"/>
      <c r="R215" s="11"/>
      <c r="S215" s="11"/>
      <c r="T215" s="11"/>
      <c r="U215" s="11"/>
      <c r="V215" s="11"/>
      <c r="W215" s="11"/>
      <c r="X215" s="11"/>
      <c r="Y215" s="11"/>
      <c r="Z215" s="11"/>
      <c r="AA215" s="18"/>
      <c r="AB215" s="11"/>
      <c r="AC215" s="11"/>
      <c r="AD215" s="11"/>
      <c r="AE215" s="11"/>
      <c r="AF215" s="11"/>
      <c r="AG215" s="11"/>
      <c r="AH215" s="11"/>
      <c r="AI215" s="11"/>
      <c r="AJ215" s="11"/>
      <c r="AK215" s="11"/>
      <c r="AL215" s="11"/>
      <c r="AM215" s="11"/>
    </row>
    <row r="216" spans="1:39">
      <c r="A216" s="11"/>
      <c r="B216" s="16"/>
      <c r="C216" s="10"/>
      <c r="D216" s="95"/>
      <c r="E216" s="17"/>
      <c r="F216" s="26"/>
      <c r="G216" s="26"/>
      <c r="H216" s="78"/>
      <c r="I216" s="78"/>
      <c r="J216" s="78"/>
      <c r="K216" s="78"/>
      <c r="L216" s="11"/>
      <c r="M216" s="11"/>
      <c r="N216" s="11"/>
      <c r="O216" s="11"/>
      <c r="P216" s="11"/>
      <c r="Q216" s="11"/>
      <c r="R216" s="11"/>
      <c r="S216" s="11"/>
      <c r="T216" s="11"/>
      <c r="U216" s="11"/>
      <c r="V216" s="11"/>
      <c r="W216" s="11"/>
      <c r="X216" s="11"/>
      <c r="Y216" s="11"/>
      <c r="Z216" s="11"/>
      <c r="AA216" s="18"/>
      <c r="AB216" s="11"/>
      <c r="AC216" s="11"/>
      <c r="AD216" s="11"/>
      <c r="AE216" s="11"/>
      <c r="AF216" s="11"/>
      <c r="AG216" s="11"/>
      <c r="AH216" s="11"/>
      <c r="AI216" s="11"/>
      <c r="AJ216" s="11"/>
      <c r="AK216" s="11"/>
      <c r="AL216" s="11"/>
      <c r="AM216" s="11"/>
    </row>
    <row r="217" spans="1:39">
      <c r="A217" s="11"/>
      <c r="B217" s="16"/>
      <c r="C217" s="10"/>
      <c r="D217" s="95"/>
      <c r="E217" s="17"/>
      <c r="F217" s="26"/>
      <c r="G217" s="26"/>
      <c r="H217" s="78"/>
      <c r="I217" s="78"/>
      <c r="J217" s="78"/>
      <c r="K217" s="78"/>
      <c r="L217" s="11"/>
      <c r="M217" s="11"/>
      <c r="N217" s="11"/>
      <c r="O217" s="11"/>
      <c r="P217" s="11"/>
      <c r="Q217" s="11"/>
      <c r="R217" s="11"/>
      <c r="S217" s="11"/>
      <c r="T217" s="11"/>
      <c r="U217" s="11"/>
      <c r="V217" s="11"/>
      <c r="W217" s="11"/>
      <c r="X217" s="11"/>
      <c r="Y217" s="11"/>
      <c r="Z217" s="11"/>
      <c r="AA217" s="18"/>
      <c r="AB217" s="11"/>
      <c r="AC217" s="11"/>
      <c r="AD217" s="11"/>
      <c r="AE217" s="11"/>
      <c r="AF217" s="11"/>
      <c r="AG217" s="11"/>
      <c r="AH217" s="11"/>
      <c r="AI217" s="11"/>
      <c r="AJ217" s="11"/>
      <c r="AK217" s="11"/>
      <c r="AL217" s="11"/>
      <c r="AM217" s="11"/>
    </row>
    <row r="218" spans="1:39">
      <c r="A218" s="11"/>
      <c r="B218" s="16"/>
      <c r="C218" s="10"/>
      <c r="D218" s="95"/>
      <c r="E218" s="17"/>
      <c r="F218" s="26"/>
      <c r="G218" s="26"/>
      <c r="H218" s="78"/>
      <c r="I218" s="78"/>
      <c r="J218" s="78"/>
      <c r="K218" s="78"/>
      <c r="L218" s="11"/>
      <c r="M218" s="11"/>
      <c r="N218" s="11"/>
      <c r="O218" s="11"/>
      <c r="P218" s="11"/>
      <c r="Q218" s="11"/>
      <c r="R218" s="11"/>
      <c r="S218" s="11"/>
      <c r="T218" s="11"/>
      <c r="U218" s="11"/>
      <c r="V218" s="11"/>
      <c r="W218" s="11"/>
      <c r="X218" s="11"/>
      <c r="Y218" s="11"/>
      <c r="Z218" s="11"/>
      <c r="AA218" s="18"/>
      <c r="AB218" s="11"/>
      <c r="AC218" s="11"/>
      <c r="AD218" s="11"/>
      <c r="AE218" s="11"/>
      <c r="AF218" s="11"/>
      <c r="AG218" s="11"/>
      <c r="AH218" s="11"/>
      <c r="AI218" s="11"/>
      <c r="AJ218" s="11"/>
      <c r="AK218" s="11"/>
      <c r="AL218" s="11"/>
      <c r="AM218" s="11"/>
    </row>
    <row r="219" spans="1:39">
      <c r="A219" s="11"/>
      <c r="B219" s="16"/>
      <c r="C219" s="10"/>
      <c r="D219" s="95"/>
      <c r="E219" s="17"/>
      <c r="F219" s="26"/>
      <c r="G219" s="26"/>
      <c r="H219" s="78"/>
      <c r="I219" s="78"/>
      <c r="J219" s="78"/>
      <c r="K219" s="78"/>
      <c r="L219" s="11"/>
      <c r="M219" s="11"/>
      <c r="N219" s="11"/>
      <c r="O219" s="11"/>
      <c r="P219" s="11"/>
      <c r="Q219" s="11"/>
      <c r="R219" s="11"/>
      <c r="S219" s="11"/>
      <c r="T219" s="11"/>
      <c r="U219" s="11"/>
      <c r="V219" s="11"/>
      <c r="W219" s="11"/>
      <c r="X219" s="11"/>
      <c r="Y219" s="11"/>
      <c r="Z219" s="11"/>
      <c r="AA219" s="18"/>
      <c r="AB219" s="11"/>
      <c r="AC219" s="11"/>
      <c r="AD219" s="11"/>
      <c r="AE219" s="11"/>
      <c r="AF219" s="11"/>
      <c r="AG219" s="11"/>
      <c r="AH219" s="11"/>
      <c r="AI219" s="11"/>
      <c r="AJ219" s="11"/>
      <c r="AK219" s="11"/>
      <c r="AL219" s="11"/>
      <c r="AM219" s="11"/>
    </row>
    <row r="220" spans="1:39">
      <c r="A220" s="11"/>
      <c r="B220" s="16"/>
      <c r="C220" s="10"/>
      <c r="D220" s="95"/>
      <c r="E220" s="17"/>
      <c r="F220" s="26"/>
      <c r="G220" s="26"/>
      <c r="H220" s="78"/>
      <c r="I220" s="78"/>
      <c r="J220" s="78"/>
      <c r="K220" s="78"/>
      <c r="L220" s="11"/>
      <c r="M220" s="11"/>
      <c r="N220" s="11"/>
      <c r="O220" s="11"/>
      <c r="P220" s="11"/>
      <c r="Q220" s="11"/>
      <c r="R220" s="11"/>
      <c r="S220" s="11"/>
      <c r="T220" s="11"/>
      <c r="U220" s="11"/>
      <c r="V220" s="11"/>
      <c r="W220" s="11"/>
      <c r="X220" s="11"/>
      <c r="Y220" s="11"/>
      <c r="Z220" s="11"/>
      <c r="AA220" s="18"/>
      <c r="AB220" s="11"/>
      <c r="AC220" s="11"/>
      <c r="AD220" s="11"/>
      <c r="AE220" s="11"/>
      <c r="AF220" s="11"/>
      <c r="AG220" s="11"/>
      <c r="AH220" s="11"/>
      <c r="AI220" s="11"/>
      <c r="AJ220" s="11"/>
      <c r="AK220" s="11"/>
      <c r="AL220" s="11"/>
      <c r="AM220" s="11"/>
    </row>
    <row r="221" spans="1:39">
      <c r="A221" s="11"/>
      <c r="B221" s="16"/>
      <c r="C221" s="10"/>
      <c r="D221" s="95"/>
      <c r="E221" s="17"/>
      <c r="F221" s="26"/>
      <c r="G221" s="26"/>
      <c r="H221" s="78"/>
      <c r="I221" s="78"/>
      <c r="J221" s="78"/>
      <c r="K221" s="78"/>
      <c r="L221" s="11"/>
      <c r="M221" s="11"/>
      <c r="N221" s="11"/>
      <c r="O221" s="11"/>
      <c r="P221" s="11"/>
      <c r="Q221" s="11"/>
      <c r="R221" s="11"/>
      <c r="S221" s="11"/>
      <c r="T221" s="11"/>
      <c r="U221" s="11"/>
      <c r="V221" s="11"/>
      <c r="W221" s="11"/>
      <c r="X221" s="11"/>
      <c r="Y221" s="11"/>
      <c r="Z221" s="11"/>
      <c r="AA221" s="18"/>
      <c r="AB221" s="11"/>
      <c r="AC221" s="11"/>
      <c r="AD221" s="11"/>
      <c r="AE221" s="11"/>
      <c r="AF221" s="11"/>
      <c r="AG221" s="11"/>
      <c r="AH221" s="11"/>
      <c r="AI221" s="11"/>
      <c r="AJ221" s="11"/>
      <c r="AK221" s="11"/>
      <c r="AL221" s="11"/>
      <c r="AM221" s="11"/>
    </row>
    <row r="222" spans="1:39">
      <c r="A222" s="11"/>
      <c r="B222" s="16"/>
      <c r="C222" s="10"/>
      <c r="D222" s="95"/>
      <c r="E222" s="17"/>
      <c r="F222" s="26"/>
      <c r="G222" s="26"/>
      <c r="H222" s="78"/>
      <c r="I222" s="78"/>
      <c r="J222" s="78"/>
      <c r="K222" s="78"/>
      <c r="L222" s="11"/>
      <c r="M222" s="11"/>
      <c r="N222" s="11"/>
      <c r="O222" s="11"/>
      <c r="P222" s="11"/>
      <c r="Q222" s="11"/>
      <c r="R222" s="11"/>
      <c r="S222" s="11"/>
      <c r="T222" s="11"/>
      <c r="U222" s="11"/>
      <c r="V222" s="11"/>
      <c r="W222" s="11"/>
      <c r="X222" s="11"/>
      <c r="Y222" s="11"/>
      <c r="Z222" s="11"/>
      <c r="AA222" s="18"/>
      <c r="AB222" s="11"/>
      <c r="AC222" s="11"/>
      <c r="AD222" s="11"/>
      <c r="AE222" s="11"/>
      <c r="AF222" s="11"/>
      <c r="AG222" s="11"/>
      <c r="AH222" s="11"/>
      <c r="AI222" s="11"/>
      <c r="AJ222" s="11"/>
      <c r="AK222" s="11"/>
      <c r="AL222" s="11"/>
      <c r="AM222" s="11"/>
    </row>
    <row r="223" spans="1:39">
      <c r="A223" s="11"/>
      <c r="B223" s="16"/>
      <c r="C223" s="10"/>
      <c r="D223" s="95"/>
      <c r="E223" s="17"/>
      <c r="F223" s="26"/>
      <c r="G223" s="26"/>
      <c r="H223" s="78"/>
      <c r="I223" s="78"/>
      <c r="J223" s="78"/>
      <c r="K223" s="78"/>
      <c r="L223" s="11"/>
      <c r="M223" s="11"/>
      <c r="N223" s="11"/>
      <c r="O223" s="11"/>
      <c r="P223" s="11"/>
      <c r="Q223" s="11"/>
      <c r="R223" s="11"/>
      <c r="S223" s="11"/>
      <c r="T223" s="11"/>
      <c r="U223" s="11"/>
      <c r="V223" s="11"/>
      <c r="W223" s="11"/>
      <c r="X223" s="11"/>
      <c r="Y223" s="11"/>
      <c r="Z223" s="11"/>
      <c r="AA223" s="18"/>
      <c r="AB223" s="11"/>
      <c r="AC223" s="11"/>
      <c r="AD223" s="11"/>
      <c r="AE223" s="11"/>
      <c r="AF223" s="11"/>
      <c r="AG223" s="11"/>
      <c r="AH223" s="11"/>
      <c r="AI223" s="11"/>
      <c r="AJ223" s="11"/>
      <c r="AK223" s="11"/>
      <c r="AL223" s="11"/>
      <c r="AM223" s="11"/>
    </row>
    <row r="224" spans="1:39">
      <c r="A224" s="11"/>
      <c r="B224" s="16"/>
      <c r="C224" s="10"/>
      <c r="D224" s="95"/>
      <c r="E224" s="17"/>
      <c r="F224" s="26"/>
      <c r="G224" s="26"/>
      <c r="H224" s="78"/>
      <c r="I224" s="78"/>
      <c r="J224" s="78"/>
      <c r="K224" s="78"/>
      <c r="L224" s="11"/>
      <c r="M224" s="11"/>
      <c r="N224" s="11"/>
      <c r="O224" s="11"/>
      <c r="P224" s="11"/>
      <c r="Q224" s="11"/>
      <c r="R224" s="11"/>
      <c r="S224" s="11"/>
      <c r="T224" s="11"/>
      <c r="U224" s="11"/>
      <c r="V224" s="11"/>
      <c r="W224" s="11"/>
      <c r="X224" s="11"/>
      <c r="Y224" s="11"/>
      <c r="Z224" s="11"/>
      <c r="AA224" s="18"/>
      <c r="AB224" s="11"/>
      <c r="AC224" s="11"/>
      <c r="AD224" s="11"/>
      <c r="AE224" s="11"/>
      <c r="AF224" s="11"/>
      <c r="AG224" s="11"/>
      <c r="AH224" s="11"/>
      <c r="AI224" s="11"/>
      <c r="AJ224" s="11"/>
      <c r="AK224" s="11"/>
      <c r="AL224" s="11"/>
      <c r="AM224" s="11"/>
    </row>
    <row r="225" spans="1:39">
      <c r="A225" s="11"/>
      <c r="B225" s="16"/>
      <c r="C225" s="10"/>
      <c r="D225" s="95"/>
      <c r="E225" s="17"/>
      <c r="F225" s="26"/>
      <c r="G225" s="26"/>
      <c r="H225" s="78"/>
      <c r="I225" s="78"/>
      <c r="J225" s="78"/>
      <c r="K225" s="78"/>
      <c r="L225" s="11"/>
      <c r="M225" s="11"/>
      <c r="N225" s="11"/>
      <c r="O225" s="11"/>
      <c r="P225" s="11"/>
      <c r="Q225" s="11"/>
      <c r="R225" s="11"/>
      <c r="S225" s="11"/>
      <c r="T225" s="11"/>
      <c r="U225" s="11"/>
      <c r="V225" s="11"/>
      <c r="W225" s="11"/>
      <c r="X225" s="11"/>
      <c r="Y225" s="11"/>
      <c r="Z225" s="11"/>
      <c r="AA225" s="18"/>
      <c r="AB225" s="11"/>
      <c r="AC225" s="11"/>
      <c r="AD225" s="11"/>
      <c r="AE225" s="11"/>
      <c r="AF225" s="11"/>
      <c r="AG225" s="11"/>
      <c r="AH225" s="11"/>
      <c r="AI225" s="11"/>
      <c r="AJ225" s="11"/>
      <c r="AK225" s="11"/>
      <c r="AL225" s="11"/>
      <c r="AM225" s="11"/>
    </row>
    <row r="226" spans="1:39">
      <c r="A226" s="11"/>
      <c r="B226" s="16"/>
      <c r="C226" s="10"/>
      <c r="D226" s="95"/>
      <c r="E226" s="17"/>
      <c r="F226" s="26"/>
      <c r="G226" s="26"/>
      <c r="H226" s="78"/>
      <c r="I226" s="78"/>
      <c r="J226" s="78"/>
      <c r="K226" s="78"/>
      <c r="L226" s="11"/>
      <c r="M226" s="11"/>
      <c r="N226" s="11"/>
      <c r="O226" s="11"/>
      <c r="P226" s="11"/>
      <c r="Q226" s="11"/>
      <c r="R226" s="11"/>
      <c r="S226" s="11"/>
      <c r="T226" s="11"/>
      <c r="U226" s="11"/>
      <c r="V226" s="11"/>
      <c r="W226" s="11"/>
      <c r="X226" s="11"/>
      <c r="Y226" s="11"/>
      <c r="Z226" s="11"/>
      <c r="AA226" s="18"/>
      <c r="AB226" s="11"/>
      <c r="AC226" s="11"/>
      <c r="AD226" s="11"/>
      <c r="AE226" s="11"/>
      <c r="AF226" s="11"/>
      <c r="AG226" s="11"/>
      <c r="AH226" s="11"/>
      <c r="AI226" s="11"/>
      <c r="AJ226" s="11"/>
      <c r="AK226" s="11"/>
      <c r="AL226" s="11"/>
      <c r="AM226" s="11"/>
    </row>
    <row r="227" spans="1:39">
      <c r="A227" s="11"/>
      <c r="B227" s="16"/>
      <c r="C227" s="10"/>
      <c r="D227" s="95"/>
      <c r="E227" s="17"/>
      <c r="F227" s="26"/>
      <c r="G227" s="26"/>
      <c r="H227" s="78"/>
      <c r="I227" s="78"/>
      <c r="J227" s="78"/>
      <c r="K227" s="78"/>
      <c r="L227" s="11"/>
      <c r="M227" s="11"/>
      <c r="N227" s="11"/>
      <c r="O227" s="11"/>
      <c r="P227" s="11"/>
      <c r="Q227" s="11"/>
      <c r="R227" s="11"/>
      <c r="S227" s="11"/>
      <c r="T227" s="11"/>
      <c r="U227" s="11"/>
      <c r="V227" s="11"/>
      <c r="W227" s="11"/>
      <c r="X227" s="11"/>
      <c r="Y227" s="11"/>
      <c r="Z227" s="11"/>
      <c r="AA227" s="18"/>
      <c r="AB227" s="11"/>
      <c r="AC227" s="11"/>
      <c r="AD227" s="11"/>
      <c r="AE227" s="11"/>
      <c r="AF227" s="11"/>
      <c r="AG227" s="11"/>
      <c r="AH227" s="11"/>
      <c r="AI227" s="11"/>
      <c r="AJ227" s="11"/>
      <c r="AK227" s="11"/>
      <c r="AL227" s="11"/>
      <c r="AM227" s="11"/>
    </row>
    <row r="228" spans="1:39">
      <c r="A228" s="11"/>
      <c r="B228" s="16"/>
      <c r="C228" s="10"/>
      <c r="D228" s="95"/>
      <c r="E228" s="17"/>
      <c r="F228" s="26"/>
      <c r="G228" s="26"/>
      <c r="H228" s="78"/>
      <c r="I228" s="78"/>
      <c r="J228" s="78"/>
      <c r="K228" s="78"/>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row>
    <row r="229" spans="1:39">
      <c r="A229" s="11"/>
      <c r="B229" s="16"/>
      <c r="C229" s="10"/>
      <c r="D229" s="95"/>
      <c r="E229" s="17"/>
      <c r="F229" s="26"/>
      <c r="G229" s="26"/>
      <c r="H229" s="78"/>
      <c r="I229" s="78"/>
      <c r="J229" s="78"/>
      <c r="K229" s="78"/>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row>
    <row r="230" spans="1:39">
      <c r="A230" s="11"/>
      <c r="B230" s="16"/>
      <c r="C230" s="10"/>
      <c r="D230" s="95"/>
      <c r="E230" s="17"/>
      <c r="F230" s="26"/>
      <c r="G230" s="26"/>
      <c r="H230" s="78"/>
      <c r="I230" s="78"/>
      <c r="J230" s="78"/>
      <c r="K230" s="78"/>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row>
    <row r="231" spans="1:39" hidden="1">
      <c r="A231" s="7"/>
      <c r="B231" s="8"/>
      <c r="C231" s="3"/>
      <c r="D231" s="9"/>
      <c r="E231" s="13"/>
      <c r="F231" s="27"/>
      <c r="G231" s="27"/>
      <c r="H231" s="49"/>
      <c r="I231" s="49"/>
      <c r="J231" s="78"/>
      <c r="K231" s="78"/>
      <c r="L231" s="11"/>
      <c r="M231" s="7"/>
      <c r="N231" s="7"/>
      <c r="O231" s="7"/>
      <c r="P231" s="7"/>
      <c r="Q231" s="7"/>
      <c r="R231" s="7"/>
      <c r="S231" s="7"/>
      <c r="T231" s="7"/>
      <c r="U231" s="7"/>
      <c r="V231" s="7"/>
      <c r="W231" s="11"/>
      <c r="X231" s="11"/>
      <c r="Y231" s="7"/>
      <c r="Z231" s="7"/>
      <c r="AA231" s="7"/>
      <c r="AB231" s="14"/>
      <c r="AC231" s="15"/>
      <c r="AD231" s="11"/>
      <c r="AE231" s="11"/>
      <c r="AF231" s="11"/>
      <c r="AG231" s="11"/>
      <c r="AH231" s="11"/>
      <c r="AI231" s="11"/>
      <c r="AJ231" s="11"/>
      <c r="AK231" s="11"/>
      <c r="AL231" s="11"/>
      <c r="AM231" s="11"/>
    </row>
    <row r="232" spans="1:39" hidden="1">
      <c r="J232" s="49"/>
      <c r="K232" s="49"/>
      <c r="L232" s="7"/>
      <c r="W232" s="11"/>
      <c r="X232" s="11"/>
    </row>
    <row r="233" spans="1:39" hidden="1">
      <c r="W233" s="7"/>
      <c r="X233" s="7"/>
    </row>
    <row r="234" spans="1:39" ht="15" hidden="1"/>
    <row r="235" spans="1:39" ht="15" hidden="1"/>
  </sheetData>
  <mergeCells count="321">
    <mergeCell ref="B52:B81"/>
    <mergeCell ref="G74:G81"/>
    <mergeCell ref="C80:E81"/>
    <mergeCell ref="E74:E77"/>
    <mergeCell ref="C74:C77"/>
    <mergeCell ref="D52:D71"/>
    <mergeCell ref="B206:O206"/>
    <mergeCell ref="B205:N205"/>
    <mergeCell ref="G185:G190"/>
    <mergeCell ref="G194:G199"/>
    <mergeCell ref="G56:G73"/>
    <mergeCell ref="C56:C62"/>
    <mergeCell ref="B204:P204"/>
    <mergeCell ref="D160:D184"/>
    <mergeCell ref="F160:F164"/>
    <mergeCell ref="F180:F184"/>
    <mergeCell ref="F175:F179"/>
    <mergeCell ref="F170:F174"/>
    <mergeCell ref="F165:F169"/>
    <mergeCell ref="H197:I197"/>
    <mergeCell ref="J197:K197"/>
    <mergeCell ref="H198:I198"/>
    <mergeCell ref="J198:K198"/>
    <mergeCell ref="C194:C199"/>
    <mergeCell ref="H199:I199"/>
    <mergeCell ref="J199:K199"/>
    <mergeCell ref="D126:D128"/>
    <mergeCell ref="F112:F113"/>
    <mergeCell ref="F78:F79"/>
    <mergeCell ref="C125:F125"/>
    <mergeCell ref="H125:M125"/>
    <mergeCell ref="G92:G113"/>
    <mergeCell ref="G114:G124"/>
    <mergeCell ref="H92:AA92"/>
    <mergeCell ref="E126:E128"/>
    <mergeCell ref="C79:E79"/>
    <mergeCell ref="C113:E113"/>
    <mergeCell ref="G87:G91"/>
    <mergeCell ref="H88:AA91"/>
    <mergeCell ref="E114:E119"/>
    <mergeCell ref="L193:M193"/>
    <mergeCell ref="P191:R191"/>
    <mergeCell ref="P192:R192"/>
    <mergeCell ref="P193:R193"/>
    <mergeCell ref="S191:U191"/>
    <mergeCell ref="J139:K139"/>
    <mergeCell ref="Y113:AA113"/>
    <mergeCell ref="Y112:AA112"/>
    <mergeCell ref="Y128:AA128"/>
    <mergeCell ref="J78:L78"/>
    <mergeCell ref="O78:Q78"/>
    <mergeCell ref="T78:V78"/>
    <mergeCell ref="Y78:AA78"/>
    <mergeCell ref="H136:I136"/>
    <mergeCell ref="H137:I137"/>
    <mergeCell ref="J137:K137"/>
    <mergeCell ref="H139:I139"/>
    <mergeCell ref="O112:Q112"/>
    <mergeCell ref="T112:V112"/>
    <mergeCell ref="S128:U128"/>
    <mergeCell ref="J113:L113"/>
    <mergeCell ref="O113:Q113"/>
    <mergeCell ref="T113:V113"/>
    <mergeCell ref="J112:L112"/>
    <mergeCell ref="L127:M127"/>
    <mergeCell ref="V126:AA126"/>
    <mergeCell ref="V127:X127"/>
    <mergeCell ref="G4:G21"/>
    <mergeCell ref="G22:G34"/>
    <mergeCell ref="T48:V48"/>
    <mergeCell ref="Y48:AA48"/>
    <mergeCell ref="O79:Q79"/>
    <mergeCell ref="T79:V79"/>
    <mergeCell ref="Y79:AA79"/>
    <mergeCell ref="J48:L48"/>
    <mergeCell ref="J79:L79"/>
    <mergeCell ref="O20:Q20"/>
    <mergeCell ref="T20:V20"/>
    <mergeCell ref="Y20:AA20"/>
    <mergeCell ref="O33:Q33"/>
    <mergeCell ref="T33:V33"/>
    <mergeCell ref="Y32:AA33"/>
    <mergeCell ref="O48:Q48"/>
    <mergeCell ref="W22:AA26"/>
    <mergeCell ref="R35:AA39"/>
    <mergeCell ref="H38:Q38"/>
    <mergeCell ref="W27:X34"/>
    <mergeCell ref="J19:L19"/>
    <mergeCell ref="O19:Q19"/>
    <mergeCell ref="T19:V19"/>
    <mergeCell ref="Y19:AA19"/>
    <mergeCell ref="J20:L20"/>
    <mergeCell ref="J33:L33"/>
    <mergeCell ref="T47:V47"/>
    <mergeCell ref="Y47:AA47"/>
    <mergeCell ref="J47:L47"/>
    <mergeCell ref="O47:Q47"/>
    <mergeCell ref="W40:X46"/>
    <mergeCell ref="R40:S46"/>
    <mergeCell ref="H7:AA7"/>
    <mergeCell ref="J32:L32"/>
    <mergeCell ref="O32:Q32"/>
    <mergeCell ref="T32:V32"/>
    <mergeCell ref="A4:A124"/>
    <mergeCell ref="D114:D124"/>
    <mergeCell ref="C114:C124"/>
    <mergeCell ref="B114:B124"/>
    <mergeCell ref="E120:E124"/>
    <mergeCell ref="C68:C73"/>
    <mergeCell ref="F87:F88"/>
    <mergeCell ref="E70:F70"/>
    <mergeCell ref="D72:D73"/>
    <mergeCell ref="C82:C86"/>
    <mergeCell ref="D82:D86"/>
    <mergeCell ref="E82:E86"/>
    <mergeCell ref="F89:F90"/>
    <mergeCell ref="C89:E89"/>
    <mergeCell ref="C90:E90"/>
    <mergeCell ref="C91:E91"/>
    <mergeCell ref="D11:D14"/>
    <mergeCell ref="C50:C51"/>
    <mergeCell ref="E102:E103"/>
    <mergeCell ref="E104:E106"/>
    <mergeCell ref="E107:E111"/>
    <mergeCell ref="C49:E49"/>
    <mergeCell ref="F74:F75"/>
    <mergeCell ref="F76:F77"/>
    <mergeCell ref="D194:D198"/>
    <mergeCell ref="E194:E198"/>
    <mergeCell ref="F155:F159"/>
    <mergeCell ref="D155:D159"/>
    <mergeCell ref="F126:F128"/>
    <mergeCell ref="J138:K138"/>
    <mergeCell ref="E150:E154"/>
    <mergeCell ref="H190:I190"/>
    <mergeCell ref="H191:I191"/>
    <mergeCell ref="H192:I192"/>
    <mergeCell ref="G129:G137"/>
    <mergeCell ref="G138:G142"/>
    <mergeCell ref="H140:I140"/>
    <mergeCell ref="J140:K140"/>
    <mergeCell ref="D149:D154"/>
    <mergeCell ref="H194:I194"/>
    <mergeCell ref="H135:I135"/>
    <mergeCell ref="J135:K135"/>
    <mergeCell ref="J136:K136"/>
    <mergeCell ref="J194:K194"/>
    <mergeCell ref="H138:I138"/>
    <mergeCell ref="H185:I185"/>
    <mergeCell ref="H186:I186"/>
    <mergeCell ref="H187:I187"/>
    <mergeCell ref="J192:K192"/>
    <mergeCell ref="J193:K193"/>
    <mergeCell ref="H193:I193"/>
    <mergeCell ref="C155:C184"/>
    <mergeCell ref="B143:B184"/>
    <mergeCell ref="E138:E142"/>
    <mergeCell ref="D138:D142"/>
    <mergeCell ref="C138:C142"/>
    <mergeCell ref="B129:B142"/>
    <mergeCell ref="C143:C148"/>
    <mergeCell ref="D143:D148"/>
    <mergeCell ref="E144:E148"/>
    <mergeCell ref="D129:D134"/>
    <mergeCell ref="E130:E134"/>
    <mergeCell ref="E135:E137"/>
    <mergeCell ref="D135:D137"/>
    <mergeCell ref="C129:C137"/>
    <mergeCell ref="C47:E47"/>
    <mergeCell ref="D41:D43"/>
    <mergeCell ref="E41:E43"/>
    <mergeCell ref="E69:F69"/>
    <mergeCell ref="E44:E46"/>
    <mergeCell ref="C48:E48"/>
    <mergeCell ref="H188:I188"/>
    <mergeCell ref="H189:I189"/>
    <mergeCell ref="J188:K188"/>
    <mergeCell ref="J189:K189"/>
    <mergeCell ref="Y195:AA195"/>
    <mergeCell ref="C112:E112"/>
    <mergeCell ref="C78:E78"/>
    <mergeCell ref="Y193:AA193"/>
    <mergeCell ref="A194:A201"/>
    <mergeCell ref="B194:B200"/>
    <mergeCell ref="N195:O195"/>
    <mergeCell ref="P195:Q195"/>
    <mergeCell ref="R195:S195"/>
    <mergeCell ref="T195:U195"/>
    <mergeCell ref="N193:O193"/>
    <mergeCell ref="H149:I149"/>
    <mergeCell ref="S192:U192"/>
    <mergeCell ref="S193:U193"/>
    <mergeCell ref="G143:G148"/>
    <mergeCell ref="Y191:AA191"/>
    <mergeCell ref="N192:O192"/>
    <mergeCell ref="Y192:AA192"/>
    <mergeCell ref="D189:D190"/>
    <mergeCell ref="S127:U127"/>
    <mergeCell ref="C126:C128"/>
    <mergeCell ref="B185:B192"/>
    <mergeCell ref="B126:B128"/>
    <mergeCell ref="C149:C154"/>
    <mergeCell ref="N191:O191"/>
    <mergeCell ref="H141:I141"/>
    <mergeCell ref="H142:I142"/>
    <mergeCell ref="G149:G154"/>
    <mergeCell ref="G155:G184"/>
    <mergeCell ref="J185:K185"/>
    <mergeCell ref="J186:K186"/>
    <mergeCell ref="J141:K141"/>
    <mergeCell ref="J142:K142"/>
    <mergeCell ref="J149:K149"/>
    <mergeCell ref="L191:M191"/>
    <mergeCell ref="J187:K187"/>
    <mergeCell ref="J190:K190"/>
    <mergeCell ref="J191:K191"/>
    <mergeCell ref="L192:M192"/>
    <mergeCell ref="P127:R127"/>
    <mergeCell ref="P126:U126"/>
    <mergeCell ref="G125:G128"/>
    <mergeCell ref="C1:F1"/>
    <mergeCell ref="H1:L1"/>
    <mergeCell ref="B2:B3"/>
    <mergeCell ref="C2:C3"/>
    <mergeCell ref="D2:D3"/>
    <mergeCell ref="E2:E3"/>
    <mergeCell ref="F2:F3"/>
    <mergeCell ref="H2:I2"/>
    <mergeCell ref="J2:L2"/>
    <mergeCell ref="G1:G3"/>
    <mergeCell ref="E68:F68"/>
    <mergeCell ref="E72:F72"/>
    <mergeCell ref="E63:E64"/>
    <mergeCell ref="N127:O127"/>
    <mergeCell ref="J127:K127"/>
    <mergeCell ref="H126:K126"/>
    <mergeCell ref="H127:I127"/>
    <mergeCell ref="L126:O126"/>
    <mergeCell ref="E71:F71"/>
    <mergeCell ref="E73:F73"/>
    <mergeCell ref="AB2:AF2"/>
    <mergeCell ref="AD20:AF20"/>
    <mergeCell ref="M1:AF1"/>
    <mergeCell ref="AB7:AF7"/>
    <mergeCell ref="AB22:AF26"/>
    <mergeCell ref="AB27:AC34"/>
    <mergeCell ref="AD32:AF33"/>
    <mergeCell ref="AB35:AF39"/>
    <mergeCell ref="M2:Q2"/>
    <mergeCell ref="R2:V2"/>
    <mergeCell ref="F19:F20"/>
    <mergeCell ref="C32:E32"/>
    <mergeCell ref="C33:E33"/>
    <mergeCell ref="C34:E34"/>
    <mergeCell ref="E35:E40"/>
    <mergeCell ref="E56:E62"/>
    <mergeCell ref="C65:C67"/>
    <mergeCell ref="E52:E55"/>
    <mergeCell ref="C52:C55"/>
    <mergeCell ref="D35:D40"/>
    <mergeCell ref="F47:F48"/>
    <mergeCell ref="C22:C31"/>
    <mergeCell ref="D30:D31"/>
    <mergeCell ref="E30:E31"/>
    <mergeCell ref="E22:E27"/>
    <mergeCell ref="D22:D27"/>
    <mergeCell ref="D28:D29"/>
    <mergeCell ref="E50:E51"/>
    <mergeCell ref="F50:F51"/>
    <mergeCell ref="C63:C64"/>
    <mergeCell ref="C35:C46"/>
    <mergeCell ref="D44:D46"/>
    <mergeCell ref="F32:F33"/>
    <mergeCell ref="E28:E29"/>
    <mergeCell ref="AB102:AF102"/>
    <mergeCell ref="AD113:AF113"/>
    <mergeCell ref="AD19:AF19"/>
    <mergeCell ref="AD79:AF79"/>
    <mergeCell ref="AD112:AF112"/>
    <mergeCell ref="AF107:AF111"/>
    <mergeCell ref="AF103:AF106"/>
    <mergeCell ref="AB92:AF92"/>
    <mergeCell ref="AD91:AF91"/>
    <mergeCell ref="AD78:AF78"/>
    <mergeCell ref="AD89:AF89"/>
    <mergeCell ref="AD90:AF90"/>
    <mergeCell ref="AB40:AC49"/>
    <mergeCell ref="AD47:AF48"/>
    <mergeCell ref="D15:D18"/>
    <mergeCell ref="C4:C18"/>
    <mergeCell ref="E4:E10"/>
    <mergeCell ref="D4:D10"/>
    <mergeCell ref="E15:E18"/>
    <mergeCell ref="E11:E14"/>
    <mergeCell ref="C19:E19"/>
    <mergeCell ref="C20:E20"/>
    <mergeCell ref="C21:E21"/>
    <mergeCell ref="A2:A3"/>
    <mergeCell ref="A126:A128"/>
    <mergeCell ref="B207:N207"/>
    <mergeCell ref="G52:G55"/>
    <mergeCell ref="H82:AA86"/>
    <mergeCell ref="G82:G86"/>
    <mergeCell ref="G35:G49"/>
    <mergeCell ref="G50:G51"/>
    <mergeCell ref="B4:B51"/>
    <mergeCell ref="W2:AA2"/>
    <mergeCell ref="B82:B91"/>
    <mergeCell ref="C87:C88"/>
    <mergeCell ref="E87:E88"/>
    <mergeCell ref="B92:B113"/>
    <mergeCell ref="C92:C111"/>
    <mergeCell ref="D92:D101"/>
    <mergeCell ref="E92:E93"/>
    <mergeCell ref="E94:E96"/>
    <mergeCell ref="E97:E101"/>
    <mergeCell ref="D102:D111"/>
    <mergeCell ref="C185:C190"/>
    <mergeCell ref="D187:D188"/>
    <mergeCell ref="Y127:AA127"/>
    <mergeCell ref="A129:A193"/>
  </mergeCells>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1F28-CFE0-47A0-8C2E-E80C5A9AEDB4}">
  <dimension ref="A1:AM232"/>
  <sheetViews>
    <sheetView tabSelected="1" zoomScaleNormal="100" workbookViewId="0">
      <selection activeCell="G4" sqref="G4:G21"/>
    </sheetView>
  </sheetViews>
  <sheetFormatPr defaultColWidth="0" defaultRowHeight="15"/>
  <cols>
    <col min="1" max="1" width="6.85546875" style="1" customWidth="1"/>
    <col min="2" max="2" width="14.140625" style="6" customWidth="1"/>
    <col min="3" max="3" width="16.42578125" style="2" customWidth="1"/>
    <col min="4" max="4" width="17.85546875" style="5" customWidth="1"/>
    <col min="5" max="5" width="30.140625" style="4" customWidth="1"/>
    <col min="6" max="6" width="49.140625" style="24" customWidth="1"/>
    <col min="7" max="7" width="11.5703125" style="24" customWidth="1"/>
    <col min="8" max="8" width="12.7109375" style="28" bestFit="1" customWidth="1"/>
    <col min="9" max="9" width="13.28515625" style="28" customWidth="1"/>
    <col min="10" max="10" width="9.85546875" style="28" bestFit="1" customWidth="1"/>
    <col min="11" max="11" width="8.85546875" style="28" bestFit="1" customWidth="1"/>
    <col min="12" max="12" width="8.85546875" style="1" bestFit="1" customWidth="1"/>
    <col min="13" max="13" width="9.5703125" style="1" customWidth="1"/>
    <col min="14" max="14" width="9.7109375" style="1" bestFit="1" customWidth="1"/>
    <col min="15" max="15" width="9.28515625" style="1" customWidth="1"/>
    <col min="16" max="16" width="9.7109375" style="1" bestFit="1" customWidth="1"/>
    <col min="17" max="17" width="8.85546875" style="1" bestFit="1" customWidth="1"/>
    <col min="18" max="19" width="10.140625" style="1" bestFit="1" customWidth="1"/>
    <col min="20" max="21" width="8.85546875" style="1" bestFit="1" customWidth="1"/>
    <col min="22" max="22" width="9.140625" style="1" customWidth="1"/>
    <col min="23" max="26" width="8.85546875" style="1" bestFit="1" customWidth="1"/>
    <col min="27" max="31" width="9.140625" style="1" customWidth="1"/>
    <col min="32" max="32" width="9.85546875" style="1" bestFit="1" customWidth="1"/>
    <col min="33" max="39" width="8.7109375" style="1" customWidth="1"/>
    <col min="40" max="16384" width="0" style="1" hidden="1"/>
  </cols>
  <sheetData>
    <row r="1" spans="1:39" s="35" customFormat="1" ht="23.45" customHeight="1">
      <c r="A1" s="472"/>
      <c r="B1" s="473"/>
      <c r="C1" s="776" t="s">
        <v>18</v>
      </c>
      <c r="D1" s="776"/>
      <c r="E1" s="776"/>
      <c r="F1" s="776"/>
      <c r="G1" s="773" t="s">
        <v>19</v>
      </c>
      <c r="H1" s="777" t="s">
        <v>20</v>
      </c>
      <c r="I1" s="777"/>
      <c r="J1" s="777"/>
      <c r="K1" s="777"/>
      <c r="L1" s="777"/>
      <c r="M1" s="756" t="s">
        <v>21</v>
      </c>
      <c r="N1" s="757"/>
      <c r="O1" s="757"/>
      <c r="P1" s="757"/>
      <c r="Q1" s="757"/>
      <c r="R1" s="757"/>
      <c r="S1" s="757"/>
      <c r="T1" s="757"/>
      <c r="U1" s="757"/>
      <c r="V1" s="757"/>
      <c r="W1" s="757"/>
      <c r="X1" s="757"/>
      <c r="Y1" s="757"/>
      <c r="Z1" s="757"/>
      <c r="AA1" s="757"/>
      <c r="AB1" s="757"/>
      <c r="AC1" s="757"/>
      <c r="AD1" s="757"/>
      <c r="AE1" s="757"/>
      <c r="AF1" s="758"/>
      <c r="AG1" s="34"/>
      <c r="AH1" s="34"/>
      <c r="AI1" s="34"/>
      <c r="AJ1" s="34"/>
      <c r="AK1" s="34"/>
      <c r="AL1" s="34"/>
      <c r="AM1" s="34"/>
    </row>
    <row r="2" spans="1:39" s="2" customFormat="1" ht="15" customHeight="1">
      <c r="A2" s="657" t="s">
        <v>22</v>
      </c>
      <c r="B2" s="778" t="s">
        <v>23</v>
      </c>
      <c r="C2" s="780" t="s">
        <v>24</v>
      </c>
      <c r="D2" s="782" t="s">
        <v>25</v>
      </c>
      <c r="E2" s="782" t="s">
        <v>26</v>
      </c>
      <c r="F2" s="782" t="s">
        <v>27</v>
      </c>
      <c r="G2" s="774"/>
      <c r="H2" s="785" t="s">
        <v>28</v>
      </c>
      <c r="I2" s="785"/>
      <c r="J2" s="786" t="s">
        <v>29</v>
      </c>
      <c r="K2" s="786"/>
      <c r="L2" s="786"/>
      <c r="M2" s="980" t="s">
        <v>299</v>
      </c>
      <c r="N2" s="980"/>
      <c r="O2" s="980"/>
      <c r="P2" s="980"/>
      <c r="Q2" s="980"/>
      <c r="R2" s="980" t="s">
        <v>300</v>
      </c>
      <c r="S2" s="980"/>
      <c r="T2" s="980"/>
      <c r="U2" s="980"/>
      <c r="V2" s="980"/>
      <c r="W2" s="980" t="s">
        <v>301</v>
      </c>
      <c r="X2" s="980"/>
      <c r="Y2" s="980"/>
      <c r="Z2" s="980"/>
      <c r="AA2" s="980"/>
      <c r="AB2" s="755" t="s">
        <v>33</v>
      </c>
      <c r="AC2" s="755"/>
      <c r="AD2" s="755"/>
      <c r="AE2" s="755"/>
      <c r="AF2" s="755"/>
      <c r="AG2" s="10"/>
      <c r="AH2" s="10"/>
      <c r="AI2" s="10"/>
      <c r="AJ2" s="10"/>
      <c r="AK2" s="10"/>
      <c r="AL2" s="10"/>
      <c r="AM2" s="10"/>
    </row>
    <row r="3" spans="1:39" s="2" customFormat="1" ht="45.75">
      <c r="A3" s="658"/>
      <c r="B3" s="779"/>
      <c r="C3" s="781"/>
      <c r="D3" s="783"/>
      <c r="E3" s="783"/>
      <c r="F3" s="784"/>
      <c r="G3" s="774"/>
      <c r="H3" s="356">
        <v>2023</v>
      </c>
      <c r="I3" s="356">
        <v>2024</v>
      </c>
      <c r="J3" s="356">
        <v>2023</v>
      </c>
      <c r="K3" s="356">
        <v>2024</v>
      </c>
      <c r="L3" s="356" t="s">
        <v>34</v>
      </c>
      <c r="M3" s="525" t="s">
        <v>35</v>
      </c>
      <c r="N3" s="525" t="s">
        <v>36</v>
      </c>
      <c r="O3" s="525" t="s">
        <v>37</v>
      </c>
      <c r="P3" s="525" t="s">
        <v>38</v>
      </c>
      <c r="Q3" s="525" t="s">
        <v>39</v>
      </c>
      <c r="R3" s="525" t="s">
        <v>35</v>
      </c>
      <c r="S3" s="525" t="s">
        <v>36</v>
      </c>
      <c r="T3" s="525" t="s">
        <v>37</v>
      </c>
      <c r="U3" s="525" t="s">
        <v>38</v>
      </c>
      <c r="V3" s="525" t="s">
        <v>39</v>
      </c>
      <c r="W3" s="525" t="s">
        <v>35</v>
      </c>
      <c r="X3" s="525" t="s">
        <v>36</v>
      </c>
      <c r="Y3" s="525" t="s">
        <v>37</v>
      </c>
      <c r="Z3" s="525" t="s">
        <v>38</v>
      </c>
      <c r="AA3" s="526" t="s">
        <v>39</v>
      </c>
      <c r="AB3" s="525" t="s">
        <v>35</v>
      </c>
      <c r="AC3" s="525" t="s">
        <v>36</v>
      </c>
      <c r="AD3" s="525" t="s">
        <v>37</v>
      </c>
      <c r="AE3" s="525" t="s">
        <v>38</v>
      </c>
      <c r="AF3" s="527" t="s">
        <v>39</v>
      </c>
      <c r="AG3" s="252"/>
      <c r="AH3" s="252"/>
      <c r="AI3" s="252"/>
      <c r="AJ3" s="252"/>
      <c r="AK3" s="252"/>
      <c r="AL3" s="10"/>
      <c r="AM3" s="10"/>
    </row>
    <row r="4" spans="1:39" ht="29.1" customHeight="1">
      <c r="A4" s="867" t="s">
        <v>40</v>
      </c>
      <c r="B4" s="677" t="s">
        <v>41</v>
      </c>
      <c r="C4" s="679" t="s">
        <v>42</v>
      </c>
      <c r="D4" s="701" t="s">
        <v>43</v>
      </c>
      <c r="E4" s="698" t="s">
        <v>44</v>
      </c>
      <c r="F4" s="24" t="s">
        <v>45</v>
      </c>
      <c r="G4" s="675"/>
      <c r="L4" s="165"/>
      <c r="M4" s="28"/>
      <c r="N4" s="28"/>
      <c r="O4" s="29"/>
      <c r="P4" s="28"/>
      <c r="Q4" s="163"/>
      <c r="R4" s="29"/>
      <c r="S4" s="28"/>
      <c r="T4" s="28"/>
      <c r="U4" s="28"/>
      <c r="V4" s="163"/>
      <c r="W4" s="29"/>
      <c r="X4" s="28"/>
      <c r="Y4" s="28"/>
      <c r="Z4" s="28"/>
      <c r="AA4" s="210"/>
      <c r="AB4" s="291"/>
      <c r="AC4" s="291"/>
      <c r="AD4" s="291"/>
      <c r="AE4" s="291"/>
      <c r="AF4" s="274"/>
      <c r="AG4" s="252"/>
      <c r="AH4" s="252"/>
      <c r="AI4" s="252"/>
      <c r="AJ4" s="252"/>
      <c r="AK4" s="252"/>
      <c r="AL4" s="11"/>
      <c r="AM4" s="11"/>
    </row>
    <row r="5" spans="1:39" ht="29.1" customHeight="1">
      <c r="A5" s="868"/>
      <c r="B5" s="677"/>
      <c r="C5" s="680"/>
      <c r="D5" s="687"/>
      <c r="E5" s="699"/>
      <c r="F5" s="24" t="s">
        <v>47</v>
      </c>
      <c r="G5" s="669"/>
      <c r="L5" s="163"/>
      <c r="M5" s="28"/>
      <c r="N5" s="28"/>
      <c r="O5" s="28"/>
      <c r="P5" s="28"/>
      <c r="Q5" s="163"/>
      <c r="R5" s="29"/>
      <c r="S5" s="28"/>
      <c r="T5" s="28"/>
      <c r="U5" s="28"/>
      <c r="V5" s="163"/>
      <c r="W5" s="30"/>
      <c r="X5" s="30"/>
      <c r="Y5" s="30"/>
      <c r="Z5" s="30"/>
      <c r="AA5" s="30"/>
      <c r="AB5" s="976"/>
      <c r="AC5" s="977"/>
      <c r="AD5" s="977"/>
      <c r="AE5" s="977"/>
      <c r="AF5" s="978"/>
      <c r="AG5" s="252"/>
      <c r="AH5" s="252"/>
      <c r="AI5" s="252"/>
      <c r="AJ5" s="252"/>
      <c r="AK5" s="252"/>
      <c r="AL5" s="11"/>
      <c r="AM5" s="11"/>
    </row>
    <row r="6" spans="1:39" ht="29.1" customHeight="1">
      <c r="A6" s="868"/>
      <c r="B6" s="677"/>
      <c r="C6" s="680"/>
      <c r="D6" s="687"/>
      <c r="E6" s="699"/>
      <c r="F6" s="24" t="s">
        <v>49</v>
      </c>
      <c r="G6" s="669"/>
      <c r="J6" s="31"/>
      <c r="K6" s="31"/>
      <c r="L6" s="163"/>
      <c r="M6" s="28"/>
      <c r="N6" s="28"/>
      <c r="O6" s="28"/>
      <c r="P6" s="28"/>
      <c r="Q6" s="163"/>
      <c r="R6" s="29"/>
      <c r="S6" s="28"/>
      <c r="T6" s="31"/>
      <c r="U6" s="28"/>
      <c r="V6" s="163"/>
      <c r="W6" s="29"/>
      <c r="X6" s="28"/>
      <c r="Y6" s="28"/>
      <c r="Z6" s="28"/>
      <c r="AA6" s="210"/>
      <c r="AB6" s="592"/>
      <c r="AC6" s="592"/>
      <c r="AD6" s="592"/>
      <c r="AE6" s="592"/>
      <c r="AF6" s="596"/>
      <c r="AG6" s="252"/>
      <c r="AH6" s="252"/>
      <c r="AI6" s="252"/>
      <c r="AJ6" s="252"/>
      <c r="AK6" s="252"/>
      <c r="AL6" s="11"/>
      <c r="AM6" s="11"/>
    </row>
    <row r="7" spans="1:39" ht="29.1" customHeight="1">
      <c r="A7" s="868"/>
      <c r="B7" s="677"/>
      <c r="C7" s="680"/>
      <c r="D7" s="687"/>
      <c r="E7" s="699"/>
      <c r="F7" s="537" t="s">
        <v>302</v>
      </c>
      <c r="G7" s="669"/>
      <c r="H7" s="550"/>
      <c r="I7" s="550"/>
      <c r="J7" s="550"/>
      <c r="K7" s="550"/>
      <c r="L7" s="550"/>
      <c r="M7" s="550"/>
      <c r="N7" s="550"/>
      <c r="O7" s="550"/>
      <c r="P7" s="550"/>
      <c r="Q7" s="550"/>
      <c r="R7" s="550"/>
      <c r="S7" s="550"/>
      <c r="T7" s="550"/>
      <c r="U7" s="550"/>
      <c r="V7" s="550"/>
      <c r="W7" s="550"/>
      <c r="X7" s="550"/>
      <c r="Y7" s="550"/>
      <c r="Z7" s="550"/>
      <c r="AA7" s="550"/>
      <c r="AB7" s="893"/>
      <c r="AC7" s="894"/>
      <c r="AD7" s="894"/>
      <c r="AE7" s="894"/>
      <c r="AF7" s="895"/>
      <c r="AG7" s="273"/>
      <c r="AH7" s="252"/>
      <c r="AI7" s="252"/>
      <c r="AJ7" s="252"/>
      <c r="AK7" s="252"/>
      <c r="AL7" s="11"/>
      <c r="AM7" s="11"/>
    </row>
    <row r="8" spans="1:39" ht="29.1" customHeight="1">
      <c r="A8" s="868"/>
      <c r="B8" s="677"/>
      <c r="C8" s="680"/>
      <c r="D8" s="687"/>
      <c r="E8" s="699"/>
      <c r="F8" s="24" t="s">
        <v>51</v>
      </c>
      <c r="G8" s="669"/>
      <c r="L8" s="163"/>
      <c r="M8" s="47"/>
      <c r="N8" s="47"/>
      <c r="O8" s="28"/>
      <c r="P8" s="28"/>
      <c r="Q8" s="163"/>
      <c r="R8" s="29"/>
      <c r="S8" s="28"/>
      <c r="T8" s="31"/>
      <c r="U8" s="28"/>
      <c r="V8" s="163"/>
      <c r="W8" s="29"/>
      <c r="X8" s="28"/>
      <c r="Y8" s="28"/>
      <c r="Z8" s="28"/>
      <c r="AA8" s="210"/>
      <c r="AB8" s="593"/>
      <c r="AC8" s="593"/>
      <c r="AD8" s="593"/>
      <c r="AE8" s="593"/>
      <c r="AF8" s="597"/>
      <c r="AG8" s="252"/>
      <c r="AH8" s="252"/>
      <c r="AI8" s="252"/>
      <c r="AJ8" s="252"/>
      <c r="AK8" s="252"/>
      <c r="AL8" s="11"/>
      <c r="AM8" s="11"/>
    </row>
    <row r="9" spans="1:39" ht="29.1" customHeight="1">
      <c r="A9" s="868"/>
      <c r="B9" s="677"/>
      <c r="C9" s="680"/>
      <c r="D9" s="687"/>
      <c r="E9" s="699"/>
      <c r="F9" s="253" t="s">
        <v>52</v>
      </c>
      <c r="G9" s="669"/>
      <c r="H9" s="87"/>
      <c r="I9" s="87"/>
      <c r="J9" s="73"/>
      <c r="K9" s="71"/>
      <c r="L9" s="71"/>
      <c r="M9" s="240"/>
      <c r="N9" s="240"/>
      <c r="O9" s="71"/>
      <c r="P9" s="71"/>
      <c r="Q9" s="125"/>
      <c r="R9" s="240"/>
      <c r="S9" s="240"/>
      <c r="T9" s="73"/>
      <c r="U9" s="71"/>
      <c r="V9" s="125"/>
      <c r="W9" s="240"/>
      <c r="X9" s="240"/>
      <c r="Y9" s="73"/>
      <c r="Z9" s="71"/>
      <c r="AA9" s="125"/>
      <c r="AB9" s="275"/>
      <c r="AC9" s="276"/>
      <c r="AD9" s="73"/>
      <c r="AE9" s="71"/>
      <c r="AF9" s="125"/>
      <c r="AG9" s="252"/>
      <c r="AH9" s="252"/>
      <c r="AI9" s="252"/>
      <c r="AJ9" s="252"/>
      <c r="AK9" s="252"/>
      <c r="AL9" s="11"/>
      <c r="AM9" s="11"/>
    </row>
    <row r="10" spans="1:39" ht="29.1" customHeight="1">
      <c r="A10" s="868"/>
      <c r="B10" s="677"/>
      <c r="C10" s="680"/>
      <c r="D10" s="688"/>
      <c r="E10" s="700"/>
      <c r="F10" s="253" t="s">
        <v>53</v>
      </c>
      <c r="G10" s="812"/>
      <c r="H10" s="445"/>
      <c r="I10" s="445"/>
      <c r="J10" s="59"/>
      <c r="K10" s="59"/>
      <c r="L10" s="67"/>
      <c r="M10" s="344"/>
      <c r="N10" s="264"/>
      <c r="O10" s="61"/>
      <c r="P10" s="59"/>
      <c r="Q10" s="67"/>
      <c r="R10" s="344"/>
      <c r="S10" s="344"/>
      <c r="T10" s="61"/>
      <c r="U10" s="59"/>
      <c r="V10" s="67"/>
      <c r="W10" s="344"/>
      <c r="X10" s="264"/>
      <c r="Y10" s="61"/>
      <c r="Z10" s="59"/>
      <c r="AA10" s="67"/>
      <c r="AB10" s="310"/>
      <c r="AC10" s="310"/>
      <c r="AD10" s="61"/>
      <c r="AE10" s="59"/>
      <c r="AF10" s="67"/>
      <c r="AG10" s="273"/>
      <c r="AH10" s="252"/>
      <c r="AI10" s="252"/>
      <c r="AJ10" s="252"/>
      <c r="AK10" s="252"/>
      <c r="AL10" s="11"/>
      <c r="AM10" s="11"/>
    </row>
    <row r="11" spans="1:39" ht="23.1" customHeight="1">
      <c r="A11" s="868"/>
      <c r="B11" s="677"/>
      <c r="C11" s="680"/>
      <c r="D11" s="687" t="s">
        <v>54</v>
      </c>
      <c r="E11" s="690" t="s">
        <v>55</v>
      </c>
      <c r="F11" s="84" t="s">
        <v>56</v>
      </c>
      <c r="G11" s="812"/>
      <c r="H11" s="241"/>
      <c r="I11" s="446"/>
      <c r="J11" s="140"/>
      <c r="K11" s="140"/>
      <c r="L11" s="143"/>
      <c r="M11" s="133"/>
      <c r="N11" s="131"/>
      <c r="O11" s="142"/>
      <c r="P11" s="140"/>
      <c r="Q11" s="143"/>
      <c r="R11" s="133"/>
      <c r="S11" s="131"/>
      <c r="T11" s="142"/>
      <c r="U11" s="140"/>
      <c r="V11" s="143"/>
      <c r="W11" s="133"/>
      <c r="X11" s="131"/>
      <c r="Y11" s="142"/>
      <c r="Z11" s="140"/>
      <c r="AA11" s="143"/>
      <c r="AB11" s="277"/>
      <c r="AC11" s="278"/>
      <c r="AD11" s="142"/>
      <c r="AE11" s="140"/>
      <c r="AF11" s="143"/>
      <c r="AG11" s="273"/>
      <c r="AH11" s="252"/>
      <c r="AI11" s="252"/>
      <c r="AJ11" s="252"/>
      <c r="AK11" s="252"/>
      <c r="AL11" s="11"/>
      <c r="AM11" s="11"/>
    </row>
    <row r="12" spans="1:39" ht="23.1" customHeight="1">
      <c r="A12" s="868"/>
      <c r="B12" s="677"/>
      <c r="C12" s="680"/>
      <c r="D12" s="687"/>
      <c r="E12" s="690"/>
      <c r="F12" s="85" t="s">
        <v>57</v>
      </c>
      <c r="G12" s="812"/>
      <c r="H12" s="242"/>
      <c r="I12" s="442"/>
      <c r="J12" s="59"/>
      <c r="K12" s="59"/>
      <c r="L12" s="67"/>
      <c r="M12" s="83"/>
      <c r="N12" s="127"/>
      <c r="O12" s="61"/>
      <c r="P12" s="59"/>
      <c r="Q12" s="67"/>
      <c r="R12" s="83"/>
      <c r="S12" s="127"/>
      <c r="T12" s="61"/>
      <c r="U12" s="59"/>
      <c r="V12" s="67"/>
      <c r="W12" s="83"/>
      <c r="X12" s="127"/>
      <c r="Y12" s="61"/>
      <c r="Z12" s="59"/>
      <c r="AA12" s="67"/>
      <c r="AB12" s="279"/>
      <c r="AC12" s="280"/>
      <c r="AD12" s="61"/>
      <c r="AE12" s="59"/>
      <c r="AF12" s="67"/>
      <c r="AG12" s="273"/>
      <c r="AH12" s="252"/>
      <c r="AI12" s="252"/>
      <c r="AJ12" s="252"/>
      <c r="AK12" s="252"/>
      <c r="AL12" s="11"/>
      <c r="AM12" s="11"/>
    </row>
    <row r="13" spans="1:39" ht="23.1" customHeight="1">
      <c r="A13" s="868"/>
      <c r="B13" s="677"/>
      <c r="C13" s="680"/>
      <c r="D13" s="687"/>
      <c r="E13" s="690"/>
      <c r="F13" s="244" t="s">
        <v>58</v>
      </c>
      <c r="G13" s="812"/>
      <c r="H13" s="447"/>
      <c r="I13" s="443"/>
      <c r="J13" s="59"/>
      <c r="K13" s="59"/>
      <c r="L13" s="67"/>
      <c r="M13" s="129"/>
      <c r="N13" s="128"/>
      <c r="O13" s="61"/>
      <c r="P13" s="59"/>
      <c r="Q13" s="67"/>
      <c r="R13" s="129"/>
      <c r="S13" s="128"/>
      <c r="T13" s="61"/>
      <c r="U13" s="59"/>
      <c r="V13" s="67"/>
      <c r="W13" s="129"/>
      <c r="X13" s="128"/>
      <c r="Y13" s="61"/>
      <c r="Z13" s="59"/>
      <c r="AA13" s="67"/>
      <c r="AB13" s="275"/>
      <c r="AC13" s="276"/>
      <c r="AD13" s="61"/>
      <c r="AE13" s="59"/>
      <c r="AF13" s="67"/>
      <c r="AG13" s="273"/>
      <c r="AH13" s="252"/>
      <c r="AI13" s="252"/>
      <c r="AJ13" s="252"/>
      <c r="AK13" s="252"/>
      <c r="AL13" s="11"/>
      <c r="AM13" s="11"/>
    </row>
    <row r="14" spans="1:39" ht="23.1" customHeight="1">
      <c r="A14" s="868"/>
      <c r="B14" s="677"/>
      <c r="C14" s="680"/>
      <c r="D14" s="688"/>
      <c r="E14" s="690"/>
      <c r="F14" s="244" t="s">
        <v>59</v>
      </c>
      <c r="G14" s="812"/>
      <c r="H14" s="243"/>
      <c r="I14" s="444"/>
      <c r="J14" s="141"/>
      <c r="K14" s="141"/>
      <c r="L14" s="145"/>
      <c r="M14" s="134"/>
      <c r="N14" s="132"/>
      <c r="O14" s="144"/>
      <c r="P14" s="141"/>
      <c r="Q14" s="145"/>
      <c r="R14" s="134"/>
      <c r="S14" s="132"/>
      <c r="T14" s="144"/>
      <c r="U14" s="141"/>
      <c r="V14" s="145"/>
      <c r="W14" s="134"/>
      <c r="X14" s="132"/>
      <c r="Y14" s="144"/>
      <c r="Z14" s="141"/>
      <c r="AA14" s="145"/>
      <c r="AB14" s="281"/>
      <c r="AC14" s="282"/>
      <c r="AD14" s="144"/>
      <c r="AE14" s="141"/>
      <c r="AF14" s="67"/>
      <c r="AG14" s="273"/>
      <c r="AH14" s="252"/>
      <c r="AI14" s="252"/>
      <c r="AJ14" s="252"/>
      <c r="AK14" s="252"/>
      <c r="AL14" s="11"/>
      <c r="AM14" s="11"/>
    </row>
    <row r="15" spans="1:39" ht="23.1" customHeight="1">
      <c r="A15" s="868"/>
      <c r="B15" s="677"/>
      <c r="C15" s="680"/>
      <c r="D15" s="687" t="s">
        <v>43</v>
      </c>
      <c r="E15" s="690" t="s">
        <v>60</v>
      </c>
      <c r="F15" s="84" t="s">
        <v>56</v>
      </c>
      <c r="G15" s="812"/>
      <c r="H15" s="451"/>
      <c r="I15" s="404"/>
      <c r="J15" s="140"/>
      <c r="K15" s="140"/>
      <c r="L15" s="140"/>
      <c r="M15" s="452"/>
      <c r="N15" s="452"/>
      <c r="O15" s="140"/>
      <c r="P15" s="140"/>
      <c r="Q15" s="140"/>
      <c r="R15" s="452"/>
      <c r="S15" s="453"/>
      <c r="T15" s="140"/>
      <c r="U15" s="140"/>
      <c r="V15" s="140"/>
      <c r="W15" s="452"/>
      <c r="X15" s="452"/>
      <c r="Y15" s="140"/>
      <c r="Z15" s="140"/>
      <c r="AA15" s="140"/>
      <c r="AB15" s="292"/>
      <c r="AC15" s="292"/>
      <c r="AD15" s="140"/>
      <c r="AE15" s="140"/>
      <c r="AF15" s="143"/>
      <c r="AG15" s="273"/>
      <c r="AH15" s="252"/>
      <c r="AI15" s="252"/>
      <c r="AJ15" s="252"/>
      <c r="AK15" s="252"/>
      <c r="AL15" s="11"/>
      <c r="AM15" s="11"/>
    </row>
    <row r="16" spans="1:39" ht="23.1" customHeight="1">
      <c r="A16" s="868"/>
      <c r="B16" s="677"/>
      <c r="C16" s="680"/>
      <c r="D16" s="687"/>
      <c r="E16" s="691"/>
      <c r="F16" s="85" t="s">
        <v>57</v>
      </c>
      <c r="G16" s="812"/>
      <c r="H16" s="454"/>
      <c r="I16" s="405"/>
      <c r="J16" s="59"/>
      <c r="K16" s="59"/>
      <c r="L16" s="59"/>
      <c r="M16" s="57"/>
      <c r="N16" s="57"/>
      <c r="O16" s="59"/>
      <c r="P16" s="59"/>
      <c r="Q16" s="59"/>
      <c r="R16" s="57"/>
      <c r="S16" s="258"/>
      <c r="T16" s="59"/>
      <c r="U16" s="59"/>
      <c r="V16" s="59"/>
      <c r="W16" s="57"/>
      <c r="X16" s="57"/>
      <c r="Y16" s="59"/>
      <c r="Z16" s="59"/>
      <c r="AA16" s="59"/>
      <c r="AB16" s="283"/>
      <c r="AC16" s="283"/>
      <c r="AD16" s="59"/>
      <c r="AE16" s="59"/>
      <c r="AF16" s="67"/>
      <c r="AG16" s="273"/>
      <c r="AH16" s="252"/>
      <c r="AI16" s="252"/>
      <c r="AJ16" s="252"/>
      <c r="AK16" s="252"/>
      <c r="AL16" s="11"/>
      <c r="AM16" s="11"/>
    </row>
    <row r="17" spans="1:39" ht="23.1" customHeight="1">
      <c r="A17" s="868"/>
      <c r="B17" s="677"/>
      <c r="C17" s="680"/>
      <c r="D17" s="687"/>
      <c r="E17" s="691"/>
      <c r="F17" s="244" t="s">
        <v>58</v>
      </c>
      <c r="G17" s="812"/>
      <c r="H17" s="454"/>
      <c r="I17" s="405"/>
      <c r="J17" s="59"/>
      <c r="K17" s="59"/>
      <c r="L17" s="59"/>
      <c r="M17" s="57"/>
      <c r="N17" s="57"/>
      <c r="O17" s="59"/>
      <c r="P17" s="59"/>
      <c r="Q17" s="59"/>
      <c r="R17" s="57"/>
      <c r="S17" s="403"/>
      <c r="T17" s="59"/>
      <c r="U17" s="59"/>
      <c r="V17" s="59"/>
      <c r="W17" s="57"/>
      <c r="X17" s="57"/>
      <c r="Y17" s="59"/>
      <c r="Z17" s="59"/>
      <c r="AA17" s="59"/>
      <c r="AB17" s="283"/>
      <c r="AC17" s="283"/>
      <c r="AD17" s="59"/>
      <c r="AE17" s="59"/>
      <c r="AF17" s="67"/>
      <c r="AG17" s="273"/>
      <c r="AH17" s="252"/>
      <c r="AI17" s="252"/>
      <c r="AJ17" s="252"/>
      <c r="AK17" s="252"/>
      <c r="AL17" s="11"/>
      <c r="AM17" s="11"/>
    </row>
    <row r="18" spans="1:39" ht="23.1" customHeight="1">
      <c r="A18" s="868"/>
      <c r="B18" s="677"/>
      <c r="C18" s="682"/>
      <c r="D18" s="693"/>
      <c r="E18" s="692"/>
      <c r="F18" s="86" t="s">
        <v>59</v>
      </c>
      <c r="G18" s="812"/>
      <c r="H18" s="398"/>
      <c r="I18" s="455"/>
      <c r="J18" s="141"/>
      <c r="K18" s="141"/>
      <c r="L18" s="141"/>
      <c r="M18" s="456"/>
      <c r="N18" s="456"/>
      <c r="O18" s="141"/>
      <c r="P18" s="141"/>
      <c r="Q18" s="141"/>
      <c r="R18" s="456"/>
      <c r="S18" s="457"/>
      <c r="T18" s="141"/>
      <c r="U18" s="141"/>
      <c r="V18" s="141"/>
      <c r="W18" s="456"/>
      <c r="X18" s="456"/>
      <c r="Y18" s="141"/>
      <c r="Z18" s="141"/>
      <c r="AA18" s="141"/>
      <c r="AB18" s="293"/>
      <c r="AC18" s="293"/>
      <c r="AD18" s="141"/>
      <c r="AE18" s="141"/>
      <c r="AF18" s="145"/>
      <c r="AG18" s="273"/>
      <c r="AH18" s="252"/>
      <c r="AI18" s="252"/>
      <c r="AJ18" s="252"/>
      <c r="AK18" s="252"/>
      <c r="AL18" s="11"/>
      <c r="AM18" s="11"/>
    </row>
    <row r="19" spans="1:39" ht="23.1" customHeight="1">
      <c r="A19" s="868"/>
      <c r="B19" s="677"/>
      <c r="C19" s="702" t="s">
        <v>61</v>
      </c>
      <c r="D19" s="702"/>
      <c r="E19" s="703"/>
      <c r="F19" s="730" t="s">
        <v>62</v>
      </c>
      <c r="G19" s="669"/>
      <c r="H19" s="49"/>
      <c r="I19" s="49"/>
      <c r="J19" s="667"/>
      <c r="K19" s="667"/>
      <c r="L19" s="667"/>
      <c r="M19" s="49"/>
      <c r="N19" s="49"/>
      <c r="O19" s="667"/>
      <c r="P19" s="667"/>
      <c r="Q19" s="667"/>
      <c r="R19" s="49"/>
      <c r="S19" s="49"/>
      <c r="T19" s="667"/>
      <c r="U19" s="667"/>
      <c r="V19" s="667"/>
      <c r="W19" s="49"/>
      <c r="X19" s="49"/>
      <c r="Y19" s="858"/>
      <c r="Z19" s="858"/>
      <c r="AA19" s="858"/>
      <c r="AB19" s="384"/>
      <c r="AC19" s="353"/>
      <c r="AD19" s="712"/>
      <c r="AE19" s="713"/>
      <c r="AF19" s="714"/>
      <c r="AG19" s="273"/>
      <c r="AH19" s="252"/>
      <c r="AI19" s="252"/>
      <c r="AJ19" s="252"/>
      <c r="AK19" s="252"/>
      <c r="AL19" s="11"/>
      <c r="AM19" s="11"/>
    </row>
    <row r="20" spans="1:39" ht="23.1" customHeight="1">
      <c r="A20" s="868"/>
      <c r="B20" s="677"/>
      <c r="C20" s="702" t="s">
        <v>75</v>
      </c>
      <c r="D20" s="702"/>
      <c r="E20" s="704"/>
      <c r="F20" s="730"/>
      <c r="G20" s="669"/>
      <c r="I20" s="37"/>
      <c r="J20" s="902"/>
      <c r="K20" s="902"/>
      <c r="L20" s="902"/>
      <c r="M20" s="39"/>
      <c r="N20" s="225"/>
      <c r="O20" s="902"/>
      <c r="P20" s="902"/>
      <c r="Q20" s="902"/>
      <c r="R20" s="39"/>
      <c r="S20" s="37"/>
      <c r="T20" s="906"/>
      <c r="U20" s="906"/>
      <c r="V20" s="906"/>
      <c r="W20" s="266"/>
      <c r="X20" s="225"/>
      <c r="Y20" s="899"/>
      <c r="Z20" s="899"/>
      <c r="AA20" s="899"/>
      <c r="AB20" s="296"/>
      <c r="AC20" s="347"/>
      <c r="AD20" s="715"/>
      <c r="AE20" s="716"/>
      <c r="AF20" s="717"/>
      <c r="AG20" s="273"/>
      <c r="AH20" s="252"/>
      <c r="AI20" s="252"/>
      <c r="AJ20" s="252"/>
      <c r="AK20" s="252"/>
      <c r="AL20" s="11"/>
      <c r="AM20" s="11"/>
    </row>
    <row r="21" spans="1:39" ht="23.1" customHeight="1">
      <c r="A21" s="868"/>
      <c r="B21" s="677"/>
      <c r="C21" s="705" t="s">
        <v>54</v>
      </c>
      <c r="D21" s="705"/>
      <c r="E21" s="705"/>
      <c r="F21" s="48" t="s">
        <v>81</v>
      </c>
      <c r="G21" s="669"/>
      <c r="H21" s="32"/>
      <c r="I21" s="127"/>
      <c r="J21" s="240"/>
      <c r="K21" s="240"/>
      <c r="L21" s="542"/>
      <c r="M21" s="83"/>
      <c r="N21" s="127"/>
      <c r="O21" s="240"/>
      <c r="P21" s="240"/>
      <c r="Q21" s="542"/>
      <c r="R21" s="83"/>
      <c r="S21" s="127"/>
      <c r="T21" s="240"/>
      <c r="U21" s="240"/>
      <c r="V21" s="542"/>
      <c r="W21" s="129"/>
      <c r="X21" s="128"/>
      <c r="Y21" s="240"/>
      <c r="Z21" s="240"/>
      <c r="AA21" s="542"/>
      <c r="AB21" s="385"/>
      <c r="AC21" s="385"/>
      <c r="AD21" s="240"/>
      <c r="AE21" s="240"/>
      <c r="AF21" s="542"/>
      <c r="AG21" s="252"/>
      <c r="AH21" s="252"/>
      <c r="AI21" s="252"/>
      <c r="AJ21" s="252"/>
      <c r="AK21" s="252"/>
      <c r="AL21" s="11"/>
      <c r="AM21" s="11"/>
    </row>
    <row r="22" spans="1:39" ht="18" customHeight="1">
      <c r="A22" s="868"/>
      <c r="B22" s="677"/>
      <c r="C22" s="745" t="s">
        <v>82</v>
      </c>
      <c r="D22" s="752" t="s">
        <v>43</v>
      </c>
      <c r="E22" s="679" t="s">
        <v>303</v>
      </c>
      <c r="F22" s="24" t="s">
        <v>45</v>
      </c>
      <c r="G22" s="675"/>
      <c r="H22" s="29"/>
      <c r="I22" s="47"/>
      <c r="J22" s="47"/>
      <c r="K22" s="47"/>
      <c r="L22" s="208"/>
      <c r="M22" s="28"/>
      <c r="N22" s="28"/>
      <c r="O22" s="49"/>
      <c r="P22" s="49"/>
      <c r="Q22" s="208"/>
      <c r="R22" s="28"/>
      <c r="S22" s="28"/>
      <c r="T22" s="49"/>
      <c r="U22" s="49"/>
      <c r="V22" s="439"/>
      <c r="W22" s="267"/>
      <c r="X22" s="267"/>
      <c r="Y22" s="267"/>
      <c r="Z22" s="267"/>
      <c r="AA22" s="530"/>
      <c r="AB22" s="543"/>
      <c r="AC22" s="543"/>
      <c r="AD22" s="543"/>
      <c r="AE22" s="543"/>
      <c r="AF22" s="543"/>
      <c r="AG22" s="273"/>
      <c r="AH22" s="252"/>
      <c r="AI22" s="252"/>
      <c r="AJ22" s="252"/>
      <c r="AK22" s="252"/>
      <c r="AL22" s="11"/>
      <c r="AM22" s="11"/>
    </row>
    <row r="23" spans="1:39" ht="18" customHeight="1">
      <c r="A23" s="868"/>
      <c r="B23" s="677"/>
      <c r="C23" s="746"/>
      <c r="D23" s="752"/>
      <c r="E23" s="679"/>
      <c r="F23" s="24" t="s">
        <v>47</v>
      </c>
      <c r="G23" s="669"/>
      <c r="H23" s="29"/>
      <c r="I23" s="47"/>
      <c r="J23" s="47"/>
      <c r="K23" s="47"/>
      <c r="L23" s="163"/>
      <c r="M23" s="29"/>
      <c r="N23" s="28"/>
      <c r="O23" s="28"/>
      <c r="P23" s="28"/>
      <c r="Q23" s="163"/>
      <c r="R23" s="28"/>
      <c r="S23" s="28"/>
      <c r="T23" s="28"/>
      <c r="U23" s="28"/>
      <c r="V23" s="407"/>
      <c r="W23" s="267"/>
      <c r="X23" s="267"/>
      <c r="Y23" s="267"/>
      <c r="Z23" s="267"/>
      <c r="AA23" s="530"/>
      <c r="AB23" s="893"/>
      <c r="AC23" s="894"/>
      <c r="AD23" s="894"/>
      <c r="AE23" s="894"/>
      <c r="AF23" s="895"/>
      <c r="AG23" s="273"/>
      <c r="AH23" s="252"/>
      <c r="AI23" s="252"/>
      <c r="AJ23" s="252"/>
      <c r="AK23" s="252"/>
      <c r="AL23" s="11"/>
      <c r="AM23" s="11"/>
    </row>
    <row r="24" spans="1:39" ht="29.1" customHeight="1">
      <c r="A24" s="868"/>
      <c r="B24" s="677"/>
      <c r="C24" s="746"/>
      <c r="D24" s="752"/>
      <c r="E24" s="679"/>
      <c r="F24" s="24" t="s">
        <v>84</v>
      </c>
      <c r="G24" s="669"/>
      <c r="H24" s="29"/>
      <c r="I24" s="47"/>
      <c r="J24" s="47"/>
      <c r="K24" s="47"/>
      <c r="L24" s="163"/>
      <c r="M24" s="28"/>
      <c r="N24" s="28"/>
      <c r="O24" s="28"/>
      <c r="P24" s="28"/>
      <c r="Q24" s="163"/>
      <c r="R24" s="28"/>
      <c r="S24" s="28"/>
      <c r="T24" s="28"/>
      <c r="U24" s="28"/>
      <c r="V24" s="407"/>
      <c r="W24" s="267"/>
      <c r="X24" s="267"/>
      <c r="Y24" s="267"/>
      <c r="Z24" s="267"/>
      <c r="AA24" s="530"/>
      <c r="AB24" s="543"/>
      <c r="AC24" s="543"/>
      <c r="AD24" s="543"/>
      <c r="AE24" s="543"/>
      <c r="AF24" s="543"/>
      <c r="AG24" s="273"/>
      <c r="AH24" s="252"/>
      <c r="AI24" s="252"/>
      <c r="AJ24" s="252"/>
      <c r="AK24" s="252"/>
      <c r="AL24" s="11"/>
      <c r="AM24" s="11"/>
    </row>
    <row r="25" spans="1:39" ht="29.1" customHeight="1">
      <c r="A25" s="868"/>
      <c r="B25" s="677"/>
      <c r="C25" s="746"/>
      <c r="D25" s="752"/>
      <c r="E25" s="679"/>
      <c r="F25" s="24" t="s">
        <v>85</v>
      </c>
      <c r="G25" s="669"/>
      <c r="H25" s="29"/>
      <c r="I25" s="47"/>
      <c r="J25" s="47"/>
      <c r="K25" s="47"/>
      <c r="L25" s="163"/>
      <c r="M25" s="29"/>
      <c r="N25" s="29"/>
      <c r="O25" s="29"/>
      <c r="P25" s="29"/>
      <c r="Q25" s="165"/>
      <c r="R25" s="29"/>
      <c r="S25" s="29"/>
      <c r="T25" s="29"/>
      <c r="U25" s="29"/>
      <c r="V25" s="440"/>
      <c r="W25" s="267"/>
      <c r="X25" s="267"/>
      <c r="Y25" s="267"/>
      <c r="Z25" s="267"/>
      <c r="AA25" s="530"/>
      <c r="AB25" s="893"/>
      <c r="AC25" s="894"/>
      <c r="AD25" s="894"/>
      <c r="AE25" s="894"/>
      <c r="AF25" s="895"/>
      <c r="AG25" s="273"/>
      <c r="AH25" s="252"/>
      <c r="AI25" s="252"/>
      <c r="AJ25" s="252"/>
      <c r="AK25" s="252"/>
      <c r="AL25" s="11"/>
      <c r="AM25" s="11"/>
    </row>
    <row r="26" spans="1:39" ht="29.1" customHeight="1">
      <c r="A26" s="868"/>
      <c r="B26" s="677"/>
      <c r="C26" s="746"/>
      <c r="D26" s="752"/>
      <c r="E26" s="679"/>
      <c r="F26" s="24" t="s">
        <v>86</v>
      </c>
      <c r="G26" s="669"/>
      <c r="H26" s="29"/>
      <c r="I26" s="47"/>
      <c r="J26" s="47"/>
      <c r="K26" s="47"/>
      <c r="L26" s="226"/>
      <c r="M26" s="29"/>
      <c r="N26" s="29"/>
      <c r="O26" s="29"/>
      <c r="P26" s="29"/>
      <c r="Q26" s="226"/>
      <c r="R26" s="130"/>
      <c r="S26" s="47"/>
      <c r="T26" s="47"/>
      <c r="U26" s="47"/>
      <c r="V26" s="441"/>
      <c r="W26" s="267"/>
      <c r="X26" s="267"/>
      <c r="Y26" s="267"/>
      <c r="Z26" s="267"/>
      <c r="AA26" s="530"/>
      <c r="AB26" s="543"/>
      <c r="AC26" s="543"/>
      <c r="AD26" s="543"/>
      <c r="AE26" s="543"/>
      <c r="AF26" s="543"/>
      <c r="AG26" s="273"/>
      <c r="AH26" s="252"/>
      <c r="AI26" s="252"/>
      <c r="AJ26" s="252"/>
      <c r="AK26" s="252"/>
      <c r="AL26" s="11"/>
      <c r="AM26" s="11"/>
    </row>
    <row r="27" spans="1:39" ht="30.6" customHeight="1">
      <c r="A27" s="868"/>
      <c r="B27" s="677"/>
      <c r="C27" s="746"/>
      <c r="D27" s="753"/>
      <c r="E27" s="679"/>
      <c r="F27" s="253" t="s">
        <v>87</v>
      </c>
      <c r="G27" s="669"/>
      <c r="H27" s="128"/>
      <c r="I27" s="289"/>
      <c r="J27" s="71"/>
      <c r="K27" s="71"/>
      <c r="L27" s="71"/>
      <c r="M27" s="290"/>
      <c r="N27" s="289"/>
      <c r="O27" s="71"/>
      <c r="P27" s="71"/>
      <c r="Q27" s="71"/>
      <c r="R27" s="290"/>
      <c r="S27" s="289"/>
      <c r="T27" s="71"/>
      <c r="U27" s="71"/>
      <c r="V27" s="71"/>
      <c r="W27" s="549"/>
      <c r="X27" s="549"/>
      <c r="Y27" s="59"/>
      <c r="Z27" s="59"/>
      <c r="AA27" s="59"/>
      <c r="AB27" s="523"/>
      <c r="AC27" s="522"/>
      <c r="AD27" s="59"/>
      <c r="AE27" s="59"/>
      <c r="AF27" s="67"/>
      <c r="AG27" s="273"/>
      <c r="AH27" s="252"/>
      <c r="AI27" s="252"/>
      <c r="AJ27" s="252"/>
      <c r="AK27" s="252"/>
      <c r="AL27" s="11"/>
      <c r="AM27" s="11"/>
    </row>
    <row r="28" spans="1:39" ht="23.1" customHeight="1">
      <c r="A28" s="868"/>
      <c r="B28" s="677"/>
      <c r="C28" s="746"/>
      <c r="D28" s="748" t="s">
        <v>54</v>
      </c>
      <c r="E28" s="690" t="s">
        <v>88</v>
      </c>
      <c r="F28" s="359" t="s">
        <v>89</v>
      </c>
      <c r="G28" s="812"/>
      <c r="H28" s="424"/>
      <c r="I28" s="408"/>
      <c r="J28" s="409"/>
      <c r="K28" s="410"/>
      <c r="L28" s="410"/>
      <c r="M28" s="408"/>
      <c r="N28" s="408"/>
      <c r="O28" s="410"/>
      <c r="P28" s="410"/>
      <c r="Q28" s="411"/>
      <c r="R28" s="408"/>
      <c r="S28" s="408"/>
      <c r="T28" s="142"/>
      <c r="U28" s="140"/>
      <c r="V28" s="140"/>
      <c r="W28" s="545"/>
      <c r="X28" s="545"/>
      <c r="Y28" s="140"/>
      <c r="Z28" s="140"/>
      <c r="AA28" s="140"/>
      <c r="AB28" s="545"/>
      <c r="AC28" s="545"/>
      <c r="AD28" s="140"/>
      <c r="AE28" s="140"/>
      <c r="AF28" s="546"/>
      <c r="AG28" s="273"/>
      <c r="AH28" s="252"/>
      <c r="AI28" s="252"/>
      <c r="AJ28" s="252"/>
      <c r="AK28" s="252"/>
      <c r="AL28" s="11"/>
      <c r="AM28" s="11"/>
    </row>
    <row r="29" spans="1:39" ht="23.1" customHeight="1">
      <c r="A29" s="868"/>
      <c r="B29" s="677"/>
      <c r="C29" s="746"/>
      <c r="D29" s="754"/>
      <c r="E29" s="842"/>
      <c r="F29" s="343" t="s">
        <v>90</v>
      </c>
      <c r="G29" s="812"/>
      <c r="H29" s="419"/>
      <c r="I29" s="420"/>
      <c r="J29" s="412"/>
      <c r="K29" s="413"/>
      <c r="L29" s="413"/>
      <c r="M29" s="425"/>
      <c r="N29" s="425"/>
      <c r="O29" s="413"/>
      <c r="P29" s="413"/>
      <c r="Q29" s="414"/>
      <c r="R29" s="425"/>
      <c r="S29" s="425"/>
      <c r="T29" s="144"/>
      <c r="U29" s="141"/>
      <c r="V29" s="141"/>
      <c r="W29" s="547"/>
      <c r="X29" s="547"/>
      <c r="Y29" s="141"/>
      <c r="Z29" s="141"/>
      <c r="AA29" s="141"/>
      <c r="AB29" s="547"/>
      <c r="AC29" s="547"/>
      <c r="AD29" s="141"/>
      <c r="AE29" s="141"/>
      <c r="AF29" s="548"/>
      <c r="AG29" s="273"/>
      <c r="AH29" s="252"/>
      <c r="AI29" s="252"/>
      <c r="AJ29" s="252"/>
      <c r="AK29" s="252"/>
      <c r="AL29" s="11"/>
      <c r="AM29" s="11"/>
    </row>
    <row r="30" spans="1:39" ht="23.1" customHeight="1">
      <c r="A30" s="868"/>
      <c r="B30" s="677"/>
      <c r="C30" s="746"/>
      <c r="D30" s="748" t="s">
        <v>43</v>
      </c>
      <c r="E30" s="750" t="s">
        <v>91</v>
      </c>
      <c r="F30" s="422" t="s">
        <v>89</v>
      </c>
      <c r="G30" s="812"/>
      <c r="H30" s="49"/>
      <c r="I30" s="52"/>
      <c r="J30" s="59"/>
      <c r="K30" s="59"/>
      <c r="L30" s="59"/>
      <c r="M30" s="268"/>
      <c r="N30" s="268"/>
      <c r="O30" s="59"/>
      <c r="P30" s="59"/>
      <c r="Q30" s="59"/>
      <c r="R30" s="268"/>
      <c r="S30" s="268"/>
      <c r="T30" s="59"/>
      <c r="U30" s="59"/>
      <c r="V30" s="59"/>
      <c r="W30" s="538"/>
      <c r="X30" s="538"/>
      <c r="Y30" s="59"/>
      <c r="Z30" s="59"/>
      <c r="AA30" s="59"/>
      <c r="AB30" s="384"/>
      <c r="AC30" s="384"/>
      <c r="AD30" s="59"/>
      <c r="AE30" s="59"/>
      <c r="AF30" s="68"/>
      <c r="AG30" s="273"/>
      <c r="AH30" s="252"/>
      <c r="AI30" s="252"/>
      <c r="AJ30" s="252"/>
      <c r="AK30" s="252"/>
      <c r="AL30" s="11"/>
      <c r="AM30" s="11"/>
    </row>
    <row r="31" spans="1:39" ht="23.1" customHeight="1">
      <c r="A31" s="868"/>
      <c r="B31" s="677"/>
      <c r="C31" s="747"/>
      <c r="D31" s="749"/>
      <c r="E31" s="751"/>
      <c r="F31" s="423" t="s">
        <v>90</v>
      </c>
      <c r="G31" s="812"/>
      <c r="H31" s="29"/>
      <c r="I31" s="47"/>
      <c r="J31" s="59"/>
      <c r="K31" s="59"/>
      <c r="L31" s="59"/>
      <c r="M31" s="57"/>
      <c r="N31" s="57"/>
      <c r="O31" s="59"/>
      <c r="P31" s="59"/>
      <c r="Q31" s="59"/>
      <c r="R31" s="57"/>
      <c r="S31" s="57"/>
      <c r="T31" s="59"/>
      <c r="U31" s="59"/>
      <c r="V31" s="59"/>
      <c r="W31" s="267"/>
      <c r="X31" s="267"/>
      <c r="Y31" s="59"/>
      <c r="Z31" s="59"/>
      <c r="AA31" s="59"/>
      <c r="AB31" s="283"/>
      <c r="AC31" s="283"/>
      <c r="AD31" s="59"/>
      <c r="AE31" s="59"/>
      <c r="AF31" s="68"/>
      <c r="AG31" s="273"/>
      <c r="AH31" s="252"/>
      <c r="AI31" s="252"/>
      <c r="AJ31" s="252"/>
      <c r="AK31" s="252"/>
      <c r="AL31" s="11"/>
      <c r="AM31" s="11"/>
    </row>
    <row r="32" spans="1:39" ht="21.6" customHeight="1">
      <c r="A32" s="868"/>
      <c r="B32" s="677"/>
      <c r="C32" s="705" t="s">
        <v>61</v>
      </c>
      <c r="D32" s="705"/>
      <c r="E32" s="731"/>
      <c r="F32" s="840" t="s">
        <v>92</v>
      </c>
      <c r="G32" s="669"/>
      <c r="H32" s="265"/>
      <c r="I32" s="57"/>
      <c r="J32" s="694"/>
      <c r="K32" s="694"/>
      <c r="L32" s="694"/>
      <c r="M32" s="57"/>
      <c r="N32" s="57"/>
      <c r="O32" s="694"/>
      <c r="P32" s="694"/>
      <c r="Q32" s="694"/>
      <c r="R32" s="57"/>
      <c r="S32" s="57"/>
      <c r="T32" s="694"/>
      <c r="U32" s="694"/>
      <c r="V32" s="891"/>
      <c r="W32" s="267"/>
      <c r="X32" s="267"/>
      <c r="Y32" s="694"/>
      <c r="Z32" s="694"/>
      <c r="AA32" s="891"/>
      <c r="AB32" s="283"/>
      <c r="AC32" s="283"/>
      <c r="AD32" s="935"/>
      <c r="AE32" s="694"/>
      <c r="AF32" s="694"/>
      <c r="AG32" s="273"/>
      <c r="AH32" s="252"/>
      <c r="AI32" s="252"/>
      <c r="AJ32" s="252"/>
      <c r="AK32" s="252"/>
      <c r="AL32" s="11"/>
      <c r="AM32" s="11"/>
    </row>
    <row r="33" spans="1:39" ht="21.6" customHeight="1">
      <c r="A33" s="868"/>
      <c r="B33" s="677"/>
      <c r="C33" s="705" t="s">
        <v>75</v>
      </c>
      <c r="D33" s="705"/>
      <c r="E33" s="731"/>
      <c r="F33" s="841"/>
      <c r="G33" s="669"/>
      <c r="H33" s="29"/>
      <c r="I33" s="265"/>
      <c r="J33" s="987"/>
      <c r="K33" s="987"/>
      <c r="L33" s="988"/>
      <c r="M33" s="261"/>
      <c r="N33" s="272"/>
      <c r="O33" s="884"/>
      <c r="P33" s="884"/>
      <c r="Q33" s="884"/>
      <c r="R33" s="261"/>
      <c r="S33" s="265"/>
      <c r="T33" s="884"/>
      <c r="U33" s="884"/>
      <c r="V33" s="884"/>
      <c r="W33" s="267"/>
      <c r="X33" s="267"/>
      <c r="Y33" s="884"/>
      <c r="Z33" s="884"/>
      <c r="AA33" s="884"/>
      <c r="AB33" s="283"/>
      <c r="AC33" s="283"/>
      <c r="AD33" s="989"/>
      <c r="AE33" s="884"/>
      <c r="AF33" s="885"/>
      <c r="AG33" s="273"/>
      <c r="AH33" s="252"/>
      <c r="AI33" s="252"/>
      <c r="AJ33" s="252"/>
      <c r="AK33" s="301"/>
      <c r="AL33" s="11"/>
      <c r="AM33" s="11"/>
    </row>
    <row r="34" spans="1:39" ht="24.6" customHeight="1">
      <c r="A34" s="868"/>
      <c r="B34" s="677"/>
      <c r="C34" s="705" t="s">
        <v>54</v>
      </c>
      <c r="D34" s="705"/>
      <c r="E34" s="705"/>
      <c r="F34" s="27" t="s">
        <v>97</v>
      </c>
      <c r="G34" s="669"/>
      <c r="H34" s="32"/>
      <c r="I34" s="127"/>
      <c r="J34" s="240"/>
      <c r="K34" s="240"/>
      <c r="L34" s="542"/>
      <c r="M34" s="83"/>
      <c r="N34" s="127"/>
      <c r="O34" s="240"/>
      <c r="P34" s="240"/>
      <c r="Q34" s="542"/>
      <c r="R34" s="129"/>
      <c r="S34" s="128"/>
      <c r="T34" s="577"/>
      <c r="U34" s="577"/>
      <c r="V34" s="578"/>
      <c r="W34" s="549"/>
      <c r="X34" s="549"/>
      <c r="Y34" s="577"/>
      <c r="Z34" s="577"/>
      <c r="AA34" s="579"/>
      <c r="AB34" s="283"/>
      <c r="AC34" s="283"/>
      <c r="AD34" s="580"/>
      <c r="AE34" s="577"/>
      <c r="AF34" s="578"/>
      <c r="AG34" s="273"/>
      <c r="AH34" s="252"/>
      <c r="AI34" s="252"/>
      <c r="AJ34" s="252"/>
      <c r="AK34" s="252"/>
      <c r="AL34" s="11"/>
      <c r="AM34" s="11"/>
    </row>
    <row r="35" spans="1:39" ht="20.100000000000001" customHeight="1">
      <c r="A35" s="868"/>
      <c r="B35" s="677"/>
      <c r="C35" s="836" t="s">
        <v>98</v>
      </c>
      <c r="D35" s="741" t="s">
        <v>43</v>
      </c>
      <c r="E35" s="679" t="s">
        <v>99</v>
      </c>
      <c r="F35" s="24" t="s">
        <v>45</v>
      </c>
      <c r="G35" s="672"/>
      <c r="J35" s="49"/>
      <c r="K35" s="49"/>
      <c r="L35" s="208"/>
      <c r="M35" s="28"/>
      <c r="N35" s="28"/>
      <c r="O35" s="49"/>
      <c r="P35" s="49"/>
      <c r="Q35" s="574"/>
      <c r="R35" s="267"/>
      <c r="S35" s="267"/>
      <c r="T35" s="267"/>
      <c r="U35" s="267"/>
      <c r="V35" s="267"/>
      <c r="W35" s="267"/>
      <c r="X35" s="267"/>
      <c r="Y35" s="267"/>
      <c r="Z35" s="267"/>
      <c r="AA35" s="530"/>
      <c r="AB35" s="384"/>
      <c r="AC35" s="384"/>
      <c r="AD35" s="283"/>
      <c r="AE35" s="283"/>
      <c r="AF35" s="283"/>
      <c r="AG35" s="273"/>
      <c r="AH35" s="252"/>
      <c r="AI35" s="252"/>
      <c r="AJ35" s="252"/>
      <c r="AK35" s="252"/>
      <c r="AL35" s="11"/>
      <c r="AM35" s="11"/>
    </row>
    <row r="36" spans="1:39" ht="20.100000000000001" customHeight="1">
      <c r="A36" s="868"/>
      <c r="B36" s="677"/>
      <c r="C36" s="689"/>
      <c r="D36" s="741"/>
      <c r="E36" s="679"/>
      <c r="F36" s="24" t="s">
        <v>47</v>
      </c>
      <c r="G36" s="673"/>
      <c r="H36" s="29"/>
      <c r="K36" s="29"/>
      <c r="L36" s="163"/>
      <c r="M36" s="28"/>
      <c r="N36" s="28"/>
      <c r="O36" s="28"/>
      <c r="P36" s="28"/>
      <c r="Q36" s="575"/>
      <c r="R36" s="267"/>
      <c r="S36" s="267"/>
      <c r="T36" s="267"/>
      <c r="U36" s="267"/>
      <c r="V36" s="267"/>
      <c r="W36" s="267"/>
      <c r="X36" s="267"/>
      <c r="Y36" s="267"/>
      <c r="Z36" s="267"/>
      <c r="AA36" s="530"/>
      <c r="AB36" s="893"/>
      <c r="AC36" s="894"/>
      <c r="AD36" s="894"/>
      <c r="AE36" s="894"/>
      <c r="AF36" s="895"/>
      <c r="AG36" s="21"/>
      <c r="AH36" s="10"/>
      <c r="AI36" s="10"/>
      <c r="AJ36" s="10"/>
      <c r="AK36" s="10"/>
      <c r="AL36" s="22"/>
      <c r="AM36" s="11"/>
    </row>
    <row r="37" spans="1:39" ht="20.100000000000001" customHeight="1">
      <c r="A37" s="868"/>
      <c r="B37" s="677"/>
      <c r="C37" s="689"/>
      <c r="D37" s="741"/>
      <c r="E37" s="679"/>
      <c r="F37" s="24" t="s">
        <v>100</v>
      </c>
      <c r="G37" s="673"/>
      <c r="L37" s="209"/>
      <c r="M37" s="28"/>
      <c r="N37" s="28"/>
      <c r="O37" s="28"/>
      <c r="P37" s="28"/>
      <c r="Q37" s="576"/>
      <c r="R37" s="267"/>
      <c r="S37" s="267"/>
      <c r="T37" s="267"/>
      <c r="U37" s="267"/>
      <c r="V37" s="267"/>
      <c r="W37" s="267"/>
      <c r="X37" s="267"/>
      <c r="Y37" s="267"/>
      <c r="Z37" s="267"/>
      <c r="AA37" s="530"/>
      <c r="AB37" s="283"/>
      <c r="AC37" s="283"/>
      <c r="AD37" s="283"/>
      <c r="AE37" s="283"/>
      <c r="AF37" s="283"/>
      <c r="AG37" s="21"/>
      <c r="AH37" s="10"/>
      <c r="AI37" s="10"/>
      <c r="AJ37" s="10"/>
      <c r="AK37" s="10"/>
      <c r="AL37" s="22"/>
      <c r="AM37" s="11"/>
    </row>
    <row r="38" spans="1:39" ht="20.100000000000001" customHeight="1">
      <c r="A38" s="868"/>
      <c r="B38" s="677"/>
      <c r="C38" s="689"/>
      <c r="D38" s="741"/>
      <c r="E38" s="679"/>
      <c r="F38" s="24" t="s">
        <v>101</v>
      </c>
      <c r="G38" s="673"/>
      <c r="H38" s="550"/>
      <c r="I38" s="550"/>
      <c r="J38" s="550"/>
      <c r="K38" s="550"/>
      <c r="L38" s="550"/>
      <c r="M38" s="550"/>
      <c r="N38" s="550"/>
      <c r="O38" s="550"/>
      <c r="P38" s="550"/>
      <c r="Q38" s="550"/>
      <c r="R38" s="267"/>
      <c r="S38" s="267"/>
      <c r="T38" s="267"/>
      <c r="U38" s="267"/>
      <c r="V38" s="267"/>
      <c r="W38" s="267"/>
      <c r="X38" s="267"/>
      <c r="Y38" s="267"/>
      <c r="Z38" s="267"/>
      <c r="AA38" s="530"/>
      <c r="AB38" s="893"/>
      <c r="AC38" s="894"/>
      <c r="AD38" s="894"/>
      <c r="AE38" s="894"/>
      <c r="AF38" s="895"/>
      <c r="AG38" s="21"/>
      <c r="AH38" s="10"/>
      <c r="AI38" s="10"/>
      <c r="AJ38" s="10"/>
      <c r="AK38" s="10"/>
      <c r="AL38" s="22"/>
      <c r="AM38" s="11"/>
    </row>
    <row r="39" spans="1:39" ht="20.100000000000001" customHeight="1">
      <c r="A39" s="868"/>
      <c r="B39" s="677"/>
      <c r="C39" s="689"/>
      <c r="D39" s="741"/>
      <c r="E39" s="679"/>
      <c r="F39" s="24" t="s">
        <v>102</v>
      </c>
      <c r="G39" s="673"/>
      <c r="J39" s="33"/>
      <c r="K39" s="33"/>
      <c r="L39" s="209"/>
      <c r="M39" s="33"/>
      <c r="N39" s="33"/>
      <c r="O39" s="33"/>
      <c r="P39" s="33"/>
      <c r="Q39" s="576"/>
      <c r="R39" s="267"/>
      <c r="S39" s="267"/>
      <c r="T39" s="267"/>
      <c r="U39" s="267"/>
      <c r="V39" s="267"/>
      <c r="W39" s="267"/>
      <c r="X39" s="267"/>
      <c r="Y39" s="267"/>
      <c r="Z39" s="267"/>
      <c r="AA39" s="530"/>
      <c r="AB39" s="283"/>
      <c r="AC39" s="283"/>
      <c r="AD39" s="283"/>
      <c r="AE39" s="283"/>
      <c r="AF39" s="283"/>
      <c r="AG39" s="21"/>
      <c r="AH39" s="10"/>
      <c r="AI39" s="10"/>
      <c r="AJ39" s="10"/>
      <c r="AK39" s="10"/>
      <c r="AL39" s="22"/>
      <c r="AM39" s="11"/>
    </row>
    <row r="40" spans="1:39" ht="30" customHeight="1">
      <c r="A40" s="868"/>
      <c r="B40" s="677"/>
      <c r="C40" s="689"/>
      <c r="D40" s="742"/>
      <c r="E40" s="679"/>
      <c r="F40" s="253" t="s">
        <v>103</v>
      </c>
      <c r="G40" s="673"/>
      <c r="H40" s="47"/>
      <c r="I40" s="47"/>
      <c r="J40" s="73"/>
      <c r="K40" s="71"/>
      <c r="L40" s="71"/>
      <c r="M40" s="514"/>
      <c r="N40" s="514"/>
      <c r="O40" s="71"/>
      <c r="P40" s="71"/>
      <c r="Q40" s="125"/>
      <c r="R40" s="514"/>
      <c r="S40" s="514"/>
      <c r="T40" s="61"/>
      <c r="U40" s="59"/>
      <c r="V40" s="67"/>
      <c r="W40" s="514"/>
      <c r="X40" s="514"/>
      <c r="Y40" s="61"/>
      <c r="Z40" s="59"/>
      <c r="AA40" s="59"/>
      <c r="AB40" s="583"/>
      <c r="AC40" s="583"/>
      <c r="AD40" s="59"/>
      <c r="AE40" s="59"/>
      <c r="AF40" s="67"/>
      <c r="AG40" s="21"/>
      <c r="AH40" s="10"/>
      <c r="AI40" s="10"/>
      <c r="AJ40" s="10"/>
      <c r="AK40" s="10"/>
      <c r="AL40" s="22"/>
      <c r="AM40" s="11"/>
    </row>
    <row r="41" spans="1:39" ht="24" customHeight="1">
      <c r="A41" s="868"/>
      <c r="B41" s="677"/>
      <c r="C41" s="689"/>
      <c r="D41" s="687" t="s">
        <v>54</v>
      </c>
      <c r="E41" s="844" t="s">
        <v>104</v>
      </c>
      <c r="F41" s="381" t="s">
        <v>105</v>
      </c>
      <c r="G41" s="673"/>
      <c r="H41" s="417"/>
      <c r="I41" s="415"/>
      <c r="J41" s="387"/>
      <c r="K41" s="230"/>
      <c r="L41" s="231"/>
      <c r="M41" s="415"/>
      <c r="N41" s="415"/>
      <c r="O41" s="229"/>
      <c r="P41" s="230"/>
      <c r="Q41" s="231"/>
      <c r="R41" s="545"/>
      <c r="S41" s="545"/>
      <c r="T41" s="229"/>
      <c r="U41" s="230"/>
      <c r="V41" s="231"/>
      <c r="W41" s="452"/>
      <c r="X41" s="452"/>
      <c r="Y41" s="140"/>
      <c r="Z41" s="140"/>
      <c r="AA41" s="140"/>
      <c r="AB41" s="292"/>
      <c r="AC41" s="292"/>
      <c r="AD41" s="140"/>
      <c r="AE41" s="140"/>
      <c r="AF41" s="546"/>
      <c r="AG41" s="386"/>
      <c r="AH41" s="20"/>
      <c r="AI41" s="20"/>
      <c r="AJ41" s="20"/>
      <c r="AK41" s="20"/>
      <c r="AL41" s="22"/>
      <c r="AM41" s="11"/>
    </row>
    <row r="42" spans="1:39" ht="24" customHeight="1">
      <c r="A42" s="868"/>
      <c r="B42" s="677"/>
      <c r="C42" s="689"/>
      <c r="D42" s="687"/>
      <c r="E42" s="845"/>
      <c r="F42" s="382" t="s">
        <v>106</v>
      </c>
      <c r="G42" s="673"/>
      <c r="H42" s="418"/>
      <c r="I42" s="416"/>
      <c r="J42" s="61"/>
      <c r="K42" s="59"/>
      <c r="L42" s="59"/>
      <c r="M42" s="416"/>
      <c r="N42" s="416"/>
      <c r="O42" s="59"/>
      <c r="P42" s="59"/>
      <c r="Q42" s="59"/>
      <c r="R42" s="267"/>
      <c r="S42" s="267"/>
      <c r="T42" s="59"/>
      <c r="U42" s="59"/>
      <c r="V42" s="59"/>
      <c r="W42" s="57"/>
      <c r="X42" s="57"/>
      <c r="Y42" s="59"/>
      <c r="Z42" s="59"/>
      <c r="AA42" s="59"/>
      <c r="AB42" s="283"/>
      <c r="AC42" s="283"/>
      <c r="AD42" s="59"/>
      <c r="AE42" s="59"/>
      <c r="AF42" s="581"/>
      <c r="AG42" s="386"/>
      <c r="AH42" s="20"/>
      <c r="AI42" s="20"/>
      <c r="AJ42" s="20"/>
      <c r="AK42" s="20"/>
      <c r="AL42" s="22"/>
      <c r="AM42" s="11"/>
    </row>
    <row r="43" spans="1:39" ht="24" customHeight="1">
      <c r="A43" s="868"/>
      <c r="B43" s="677"/>
      <c r="C43" s="689"/>
      <c r="D43" s="693"/>
      <c r="E43" s="846"/>
      <c r="F43" s="383" t="s">
        <v>107</v>
      </c>
      <c r="G43" s="673"/>
      <c r="H43" s="419"/>
      <c r="I43" s="420"/>
      <c r="J43" s="144"/>
      <c r="K43" s="141"/>
      <c r="L43" s="141"/>
      <c r="M43" s="420"/>
      <c r="N43" s="420"/>
      <c r="O43" s="141"/>
      <c r="P43" s="141"/>
      <c r="Q43" s="141"/>
      <c r="R43" s="547"/>
      <c r="S43" s="547"/>
      <c r="T43" s="141"/>
      <c r="U43" s="141"/>
      <c r="V43" s="141"/>
      <c r="W43" s="456"/>
      <c r="X43" s="456"/>
      <c r="Y43" s="141"/>
      <c r="Z43" s="141"/>
      <c r="AA43" s="141"/>
      <c r="AB43" s="293"/>
      <c r="AC43" s="293"/>
      <c r="AD43" s="141"/>
      <c r="AE43" s="141"/>
      <c r="AF43" s="582"/>
      <c r="AG43" s="386"/>
      <c r="AH43" s="20"/>
      <c r="AI43" s="20"/>
      <c r="AJ43" s="20"/>
      <c r="AK43" s="20"/>
      <c r="AL43" s="22"/>
      <c r="AM43" s="11"/>
    </row>
    <row r="44" spans="1:39" ht="24" customHeight="1">
      <c r="A44" s="868"/>
      <c r="B44" s="677"/>
      <c r="C44" s="689"/>
      <c r="D44" s="838" t="s">
        <v>43</v>
      </c>
      <c r="E44" s="847" t="s">
        <v>108</v>
      </c>
      <c r="F44" s="421" t="s">
        <v>105</v>
      </c>
      <c r="G44" s="673"/>
      <c r="H44" s="450"/>
      <c r="I44" s="450"/>
      <c r="J44" s="59"/>
      <c r="K44" s="59"/>
      <c r="L44" s="59"/>
      <c r="M44" s="450"/>
      <c r="N44" s="450"/>
      <c r="O44" s="59"/>
      <c r="P44" s="59"/>
      <c r="Q44" s="59"/>
      <c r="R44" s="538"/>
      <c r="S44" s="538"/>
      <c r="T44" s="59"/>
      <c r="U44" s="59"/>
      <c r="V44" s="59"/>
      <c r="W44" s="268"/>
      <c r="X44" s="268"/>
      <c r="Y44" s="59"/>
      <c r="Z44" s="59"/>
      <c r="AA44" s="59"/>
      <c r="AB44" s="384"/>
      <c r="AC44" s="384"/>
      <c r="AD44" s="59"/>
      <c r="AE44" s="59"/>
      <c r="AF44" s="67"/>
      <c r="AG44" s="386"/>
      <c r="AH44" s="20"/>
      <c r="AI44" s="20"/>
      <c r="AJ44" s="20"/>
      <c r="AK44" s="20"/>
      <c r="AL44" s="22"/>
      <c r="AM44" s="11"/>
    </row>
    <row r="45" spans="1:39" ht="24" customHeight="1">
      <c r="A45" s="868"/>
      <c r="B45" s="677"/>
      <c r="C45" s="689"/>
      <c r="D45" s="736"/>
      <c r="E45" s="848"/>
      <c r="F45" s="379" t="s">
        <v>106</v>
      </c>
      <c r="G45" s="673"/>
      <c r="H45" s="402"/>
      <c r="I45" s="402"/>
      <c r="J45" s="59"/>
      <c r="K45" s="59"/>
      <c r="L45" s="59"/>
      <c r="M45" s="402"/>
      <c r="N45" s="402"/>
      <c r="O45" s="59"/>
      <c r="P45" s="59"/>
      <c r="Q45" s="59"/>
      <c r="R45" s="267"/>
      <c r="S45" s="267"/>
      <c r="T45" s="59"/>
      <c r="U45" s="59"/>
      <c r="V45" s="59"/>
      <c r="W45" s="57"/>
      <c r="X45" s="57"/>
      <c r="Y45" s="59"/>
      <c r="Z45" s="59"/>
      <c r="AA45" s="59"/>
      <c r="AB45" s="283"/>
      <c r="AC45" s="283"/>
      <c r="AD45" s="59"/>
      <c r="AE45" s="59"/>
      <c r="AF45" s="67"/>
      <c r="AG45" s="386"/>
      <c r="AH45" s="20"/>
      <c r="AI45" s="20"/>
      <c r="AJ45" s="20"/>
      <c r="AK45" s="20"/>
      <c r="AL45" s="22"/>
      <c r="AM45" s="11"/>
    </row>
    <row r="46" spans="1:39" ht="24" customHeight="1">
      <c r="A46" s="868"/>
      <c r="B46" s="677"/>
      <c r="C46" s="837"/>
      <c r="D46" s="839"/>
      <c r="E46" s="849"/>
      <c r="F46" s="380" t="s">
        <v>107</v>
      </c>
      <c r="G46" s="673"/>
      <c r="H46" s="402"/>
      <c r="I46" s="402"/>
      <c r="J46" s="59"/>
      <c r="K46" s="59"/>
      <c r="L46" s="59"/>
      <c r="M46" s="402"/>
      <c r="N46" s="402"/>
      <c r="O46" s="59"/>
      <c r="P46" s="59"/>
      <c r="Q46" s="59"/>
      <c r="R46" s="267"/>
      <c r="S46" s="267"/>
      <c r="T46" s="59"/>
      <c r="U46" s="59"/>
      <c r="V46" s="59"/>
      <c r="W46" s="57"/>
      <c r="X46" s="57"/>
      <c r="Y46" s="59"/>
      <c r="Z46" s="59"/>
      <c r="AA46" s="59"/>
      <c r="AB46" s="283"/>
      <c r="AC46" s="283"/>
      <c r="AD46" s="59"/>
      <c r="AE46" s="59"/>
      <c r="AF46" s="67"/>
      <c r="AG46" s="386"/>
      <c r="AH46" s="20"/>
      <c r="AI46" s="20"/>
      <c r="AJ46" s="20"/>
      <c r="AK46" s="20"/>
      <c r="AL46" s="22"/>
      <c r="AM46" s="11"/>
    </row>
    <row r="47" spans="1:39" ht="26.45" customHeight="1">
      <c r="A47" s="868"/>
      <c r="B47" s="677"/>
      <c r="C47" s="702" t="s">
        <v>61</v>
      </c>
      <c r="D47" s="749"/>
      <c r="E47" s="843"/>
      <c r="F47" s="743" t="s">
        <v>109</v>
      </c>
      <c r="G47" s="673"/>
      <c r="H47" s="49"/>
      <c r="I47" s="49"/>
      <c r="J47" s="886"/>
      <c r="K47" s="887"/>
      <c r="L47" s="888"/>
      <c r="M47" s="152"/>
      <c r="N47" s="152"/>
      <c r="O47" s="886"/>
      <c r="P47" s="887"/>
      <c r="Q47" s="888"/>
      <c r="R47" s="268"/>
      <c r="S47" s="268"/>
      <c r="T47" s="886"/>
      <c r="U47" s="887"/>
      <c r="V47" s="887"/>
      <c r="W47" s="268"/>
      <c r="X47" s="521"/>
      <c r="Y47" s="694"/>
      <c r="Z47" s="694"/>
      <c r="AA47" s="694"/>
      <c r="AB47" s="524"/>
      <c r="AC47" s="311"/>
      <c r="AD47" s="694"/>
      <c r="AE47" s="694"/>
      <c r="AF47" s="694"/>
      <c r="AG47" s="22"/>
      <c r="AH47" s="11"/>
      <c r="AI47" s="11"/>
      <c r="AJ47" s="11"/>
      <c r="AK47" s="11"/>
      <c r="AL47" s="11"/>
      <c r="AM47" s="11"/>
    </row>
    <row r="48" spans="1:39" ht="26.45" customHeight="1">
      <c r="A48" s="868"/>
      <c r="B48" s="677"/>
      <c r="C48" s="702" t="s">
        <v>75</v>
      </c>
      <c r="D48" s="850"/>
      <c r="E48" s="843"/>
      <c r="F48" s="744"/>
      <c r="G48" s="673"/>
      <c r="I48" s="37"/>
      <c r="J48" s="899"/>
      <c r="K48" s="900"/>
      <c r="L48" s="901"/>
      <c r="M48" s="39"/>
      <c r="N48" s="225"/>
      <c r="O48" s="906"/>
      <c r="P48" s="907"/>
      <c r="Q48" s="908"/>
      <c r="R48" s="344"/>
      <c r="S48" s="264"/>
      <c r="T48" s="892"/>
      <c r="U48" s="805"/>
      <c r="V48" s="887"/>
      <c r="W48" s="57"/>
      <c r="X48" s="539"/>
      <c r="Y48" s="694"/>
      <c r="Z48" s="694"/>
      <c r="AA48" s="694"/>
      <c r="AB48" s="524"/>
      <c r="AC48" s="311"/>
      <c r="AD48" s="694"/>
      <c r="AE48" s="694"/>
      <c r="AF48" s="694"/>
      <c r="AG48" s="22"/>
      <c r="AH48" s="11"/>
      <c r="AI48" s="11"/>
      <c r="AJ48" s="11"/>
      <c r="AK48" s="11"/>
      <c r="AL48" s="11"/>
      <c r="AM48" s="11"/>
    </row>
    <row r="49" spans="1:39" ht="26.45" customHeight="1">
      <c r="A49" s="868"/>
      <c r="B49" s="677"/>
      <c r="C49" s="705" t="s">
        <v>54</v>
      </c>
      <c r="D49" s="879"/>
      <c r="E49" s="880"/>
      <c r="F49" s="24" t="s">
        <v>110</v>
      </c>
      <c r="G49" s="674"/>
      <c r="H49" s="32"/>
      <c r="I49" s="32"/>
      <c r="J49" s="53"/>
      <c r="K49" s="82"/>
      <c r="L49" s="135"/>
      <c r="M49" s="83"/>
      <c r="N49" s="32"/>
      <c r="O49" s="32"/>
      <c r="P49" s="127"/>
      <c r="Q49" s="162"/>
      <c r="R49" s="240"/>
      <c r="S49" s="240"/>
      <c r="T49" s="240"/>
      <c r="U49" s="240"/>
      <c r="V49" s="61"/>
      <c r="W49" s="240"/>
      <c r="X49" s="240"/>
      <c r="Y49" s="540"/>
      <c r="Z49" s="540"/>
      <c r="AA49" s="541"/>
      <c r="AB49" s="283"/>
      <c r="AC49" s="283"/>
      <c r="AD49" s="448"/>
      <c r="AE49" s="449"/>
      <c r="AF49" s="67"/>
      <c r="AG49" s="22"/>
      <c r="AH49" s="11"/>
      <c r="AI49" s="11"/>
      <c r="AJ49" s="11"/>
      <c r="AK49" s="11"/>
      <c r="AL49" s="11"/>
      <c r="AM49" s="11"/>
    </row>
    <row r="50" spans="1:39" ht="32.1" customHeight="1">
      <c r="A50" s="868"/>
      <c r="B50" s="677"/>
      <c r="C50" s="681" t="s">
        <v>111</v>
      </c>
      <c r="D50" s="254" t="s">
        <v>112</v>
      </c>
      <c r="E50" s="789" t="s">
        <v>113</v>
      </c>
      <c r="F50" s="743" t="s">
        <v>114</v>
      </c>
      <c r="G50" s="675"/>
      <c r="H50" s="499"/>
      <c r="I50" s="499"/>
      <c r="J50" s="62"/>
      <c r="K50" s="58"/>
      <c r="L50" s="598"/>
      <c r="M50" s="499"/>
      <c r="N50" s="499"/>
      <c r="O50" s="61"/>
      <c r="P50" s="59"/>
      <c r="Q50" s="67"/>
      <c r="R50" s="499"/>
      <c r="S50" s="499"/>
      <c r="T50" s="61"/>
      <c r="U50" s="59"/>
      <c r="V50" s="67"/>
      <c r="W50" s="499"/>
      <c r="X50" s="499"/>
      <c r="Y50" s="61"/>
      <c r="Z50" s="59"/>
      <c r="AA50" s="67"/>
      <c r="AB50" s="499"/>
      <c r="AC50" s="499"/>
      <c r="AD50" s="61"/>
      <c r="AE50" s="59"/>
      <c r="AF50" s="67"/>
      <c r="AG50" s="22"/>
      <c r="AH50" s="11"/>
      <c r="AI50" s="11"/>
      <c r="AJ50" s="11"/>
      <c r="AK50" s="11"/>
      <c r="AL50" s="11"/>
      <c r="AM50" s="11"/>
    </row>
    <row r="51" spans="1:39" ht="31.5" customHeight="1">
      <c r="A51" s="868"/>
      <c r="B51" s="677"/>
      <c r="C51" s="837"/>
      <c r="D51" s="93" t="s">
        <v>115</v>
      </c>
      <c r="E51" s="834"/>
      <c r="F51" s="744"/>
      <c r="G51" s="803"/>
      <c r="H51" s="466"/>
      <c r="I51" s="468"/>
      <c r="J51" s="599"/>
      <c r="K51" s="600"/>
      <c r="L51" s="601"/>
      <c r="M51" s="468"/>
      <c r="N51" s="532"/>
      <c r="O51" s="460"/>
      <c r="P51" s="461"/>
      <c r="Q51" s="462"/>
      <c r="R51" s="468"/>
      <c r="S51" s="532"/>
      <c r="T51" s="460"/>
      <c r="U51" s="461"/>
      <c r="V51" s="462"/>
      <c r="W51" s="468"/>
      <c r="X51" s="468"/>
      <c r="Y51" s="460"/>
      <c r="Z51" s="461"/>
      <c r="AA51" s="462"/>
      <c r="AB51" s="468"/>
      <c r="AC51" s="468"/>
      <c r="AD51" s="460"/>
      <c r="AE51" s="461"/>
      <c r="AF51" s="300"/>
      <c r="AG51" s="22"/>
      <c r="AH51" s="11"/>
      <c r="AI51" s="11"/>
      <c r="AJ51" s="11"/>
      <c r="AK51" s="11"/>
      <c r="AL51" s="11"/>
      <c r="AM51" s="11"/>
    </row>
    <row r="52" spans="1:39" ht="20.45" customHeight="1">
      <c r="A52" s="868"/>
      <c r="B52" s="942" t="s">
        <v>116</v>
      </c>
      <c r="C52" s="739" t="s">
        <v>117</v>
      </c>
      <c r="D52" s="951" t="s">
        <v>118</v>
      </c>
      <c r="E52" s="735" t="s">
        <v>119</v>
      </c>
      <c r="F52" s="262" t="s">
        <v>120</v>
      </c>
      <c r="G52" s="664"/>
      <c r="H52" s="595"/>
      <c r="I52" s="595"/>
      <c r="J52" s="62"/>
      <c r="K52" s="58"/>
      <c r="L52" s="602"/>
      <c r="M52" s="595"/>
      <c r="N52" s="595"/>
      <c r="O52" s="61"/>
      <c r="P52" s="59"/>
      <c r="Q52" s="67"/>
      <c r="R52" s="268"/>
      <c r="S52" s="268"/>
      <c r="T52" s="59"/>
      <c r="U52" s="59"/>
      <c r="V52" s="59"/>
      <c r="W52" s="268"/>
      <c r="X52" s="268"/>
      <c r="Y52" s="58"/>
      <c r="Z52" s="58"/>
      <c r="AA52" s="58"/>
      <c r="AB52" s="384"/>
      <c r="AC52" s="384"/>
      <c r="AD52" s="377"/>
      <c r="AE52" s="59"/>
      <c r="AF52" s="67"/>
      <c r="AG52" s="11"/>
      <c r="AH52" s="11"/>
      <c r="AI52" s="11"/>
      <c r="AJ52" s="11"/>
      <c r="AK52" s="11"/>
      <c r="AL52" s="11"/>
      <c r="AM52" s="11"/>
    </row>
    <row r="53" spans="1:39" ht="20.45" customHeight="1">
      <c r="A53" s="868"/>
      <c r="B53" s="687"/>
      <c r="C53" s="740"/>
      <c r="D53" s="748"/>
      <c r="E53" s="736"/>
      <c r="F53" s="267" t="s">
        <v>105</v>
      </c>
      <c r="G53" s="665"/>
      <c r="H53" s="394"/>
      <c r="I53" s="394"/>
      <c r="J53" s="62"/>
      <c r="K53" s="58"/>
      <c r="L53" s="602"/>
      <c r="M53" s="394"/>
      <c r="N53" s="394"/>
      <c r="O53" s="61"/>
      <c r="P53" s="59"/>
      <c r="Q53" s="67"/>
      <c r="R53" s="57"/>
      <c r="S53" s="57"/>
      <c r="T53" s="59"/>
      <c r="U53" s="59"/>
      <c r="V53" s="59"/>
      <c r="W53" s="57"/>
      <c r="X53" s="57"/>
      <c r="Y53" s="58"/>
      <c r="Z53" s="58"/>
      <c r="AA53" s="58"/>
      <c r="AB53" s="283"/>
      <c r="AC53" s="283"/>
      <c r="AD53" s="377"/>
      <c r="AE53" s="59"/>
      <c r="AF53" s="67"/>
      <c r="AG53" s="11"/>
      <c r="AH53" s="11"/>
      <c r="AI53" s="11"/>
      <c r="AJ53" s="11"/>
      <c r="AK53" s="11"/>
      <c r="AL53" s="11"/>
      <c r="AM53" s="11"/>
    </row>
    <row r="54" spans="1:39" ht="20.45" customHeight="1">
      <c r="A54" s="868"/>
      <c r="B54" s="687"/>
      <c r="C54" s="740"/>
      <c r="D54" s="748"/>
      <c r="E54" s="737"/>
      <c r="F54" s="338" t="s">
        <v>106</v>
      </c>
      <c r="G54" s="665"/>
      <c r="H54" s="394"/>
      <c r="I54" s="394"/>
      <c r="J54" s="62"/>
      <c r="K54" s="58"/>
      <c r="L54" s="598"/>
      <c r="M54" s="394"/>
      <c r="N54" s="394"/>
      <c r="O54" s="61"/>
      <c r="P54" s="59"/>
      <c r="Q54" s="136"/>
      <c r="R54" s="57"/>
      <c r="S54" s="57"/>
      <c r="T54" s="59"/>
      <c r="U54" s="59"/>
      <c r="V54" s="59"/>
      <c r="W54" s="57"/>
      <c r="X54" s="57"/>
      <c r="Y54" s="58"/>
      <c r="Z54" s="58"/>
      <c r="AA54" s="58"/>
      <c r="AB54" s="283"/>
      <c r="AC54" s="283"/>
      <c r="AD54" s="377"/>
      <c r="AE54" s="59"/>
      <c r="AF54" s="136"/>
      <c r="AG54" s="11"/>
      <c r="AH54" s="11"/>
      <c r="AI54" s="11"/>
      <c r="AJ54" s="11"/>
      <c r="AK54" s="11"/>
      <c r="AL54" s="11"/>
      <c r="AM54" s="11"/>
    </row>
    <row r="55" spans="1:39" ht="20.45" customHeight="1">
      <c r="A55" s="868"/>
      <c r="B55" s="687"/>
      <c r="C55" s="703"/>
      <c r="D55" s="748"/>
      <c r="E55" s="738"/>
      <c r="F55" s="338" t="s">
        <v>107</v>
      </c>
      <c r="G55" s="666"/>
      <c r="H55" s="394"/>
      <c r="I55" s="394"/>
      <c r="J55" s="62"/>
      <c r="K55" s="58"/>
      <c r="L55" s="598"/>
      <c r="M55" s="394"/>
      <c r="N55" s="394"/>
      <c r="O55" s="61"/>
      <c r="P55" s="59"/>
      <c r="Q55" s="67"/>
      <c r="R55" s="57"/>
      <c r="S55" s="57"/>
      <c r="T55" s="59"/>
      <c r="U55" s="59"/>
      <c r="V55" s="59"/>
      <c r="W55" s="57"/>
      <c r="X55" s="57"/>
      <c r="Y55" s="58"/>
      <c r="Z55" s="58"/>
      <c r="AA55" s="58"/>
      <c r="AB55" s="283"/>
      <c r="AC55" s="283"/>
      <c r="AD55" s="61"/>
      <c r="AE55" s="59"/>
      <c r="AF55" s="67"/>
      <c r="AG55" s="11"/>
      <c r="AH55" s="11"/>
      <c r="AI55" s="11"/>
      <c r="AJ55" s="11"/>
      <c r="AK55" s="11"/>
      <c r="AL55" s="11"/>
      <c r="AM55" s="11"/>
    </row>
    <row r="56" spans="1:39" ht="26.45" customHeight="1">
      <c r="A56" s="868"/>
      <c r="B56" s="687"/>
      <c r="C56" s="835" t="s">
        <v>122</v>
      </c>
      <c r="D56" s="748"/>
      <c r="E56" s="732" t="s">
        <v>123</v>
      </c>
      <c r="F56" s="340" t="s">
        <v>124</v>
      </c>
      <c r="G56" s="675"/>
      <c r="H56" s="395"/>
      <c r="I56" s="395"/>
      <c r="J56" s="62"/>
      <c r="K56" s="58"/>
      <c r="L56" s="598"/>
      <c r="M56" s="395"/>
      <c r="N56" s="395"/>
      <c r="O56" s="61"/>
      <c r="P56" s="59"/>
      <c r="Q56" s="67"/>
      <c r="R56" s="406"/>
      <c r="S56" s="406"/>
      <c r="T56" s="61"/>
      <c r="U56" s="59"/>
      <c r="V56" s="67"/>
      <c r="W56" s="406"/>
      <c r="X56" s="406"/>
      <c r="Y56" s="61"/>
      <c r="Z56" s="59"/>
      <c r="AA56" s="67"/>
      <c r="AB56" s="406"/>
      <c r="AC56" s="406"/>
      <c r="AD56" s="61"/>
      <c r="AE56" s="59"/>
      <c r="AF56" s="67"/>
      <c r="AG56" s="11"/>
      <c r="AH56" s="11"/>
      <c r="AI56" s="11"/>
      <c r="AJ56" s="11"/>
      <c r="AK56" s="11"/>
      <c r="AL56" s="11"/>
      <c r="AM56" s="11"/>
    </row>
    <row r="57" spans="1:39" ht="26.45" customHeight="1">
      <c r="A57" s="868"/>
      <c r="B57" s="687"/>
      <c r="C57" s="746"/>
      <c r="D57" s="748"/>
      <c r="E57" s="733"/>
      <c r="F57" s="341" t="s">
        <v>129</v>
      </c>
      <c r="G57" s="932"/>
      <c r="H57" s="395"/>
      <c r="I57" s="395"/>
      <c r="J57" s="62"/>
      <c r="K57" s="58"/>
      <c r="L57" s="598"/>
      <c r="M57" s="395"/>
      <c r="N57" s="395"/>
      <c r="O57" s="61"/>
      <c r="P57" s="59"/>
      <c r="Q57" s="67"/>
      <c r="R57" s="395"/>
      <c r="S57" s="395"/>
      <c r="T57" s="61"/>
      <c r="U57" s="59"/>
      <c r="V57" s="67"/>
      <c r="W57" s="395"/>
      <c r="X57" s="395"/>
      <c r="Y57" s="61"/>
      <c r="Z57" s="59"/>
      <c r="AA57" s="67"/>
      <c r="AB57" s="395"/>
      <c r="AC57" s="395"/>
      <c r="AD57" s="61"/>
      <c r="AE57" s="59"/>
      <c r="AF57" s="67"/>
      <c r="AG57" s="11"/>
      <c r="AH57" s="11"/>
      <c r="AI57" s="11"/>
      <c r="AJ57" s="11"/>
      <c r="AK57" s="11"/>
      <c r="AL57" s="11"/>
      <c r="AM57" s="11"/>
    </row>
    <row r="58" spans="1:39" ht="26.45" customHeight="1">
      <c r="A58" s="868"/>
      <c r="B58" s="687"/>
      <c r="C58" s="746"/>
      <c r="D58" s="748"/>
      <c r="E58" s="733"/>
      <c r="F58" s="338" t="s">
        <v>90</v>
      </c>
      <c r="G58" s="932"/>
      <c r="H58" s="396"/>
      <c r="I58" s="396"/>
      <c r="J58" s="62"/>
      <c r="K58" s="58"/>
      <c r="L58" s="598"/>
      <c r="M58" s="399"/>
      <c r="N58" s="399"/>
      <c r="O58" s="61"/>
      <c r="P58" s="59"/>
      <c r="Q58" s="67"/>
      <c r="R58" s="397"/>
      <c r="S58" s="397"/>
      <c r="T58" s="61"/>
      <c r="U58" s="59"/>
      <c r="V58" s="67"/>
      <c r="W58" s="39"/>
      <c r="X58" s="37"/>
      <c r="Y58" s="61"/>
      <c r="Z58" s="59"/>
      <c r="AA58" s="67"/>
      <c r="AB58" s="285"/>
      <c r="AC58" s="287"/>
      <c r="AD58" s="61"/>
      <c r="AE58" s="59"/>
      <c r="AF58" s="67"/>
      <c r="AG58" s="11"/>
      <c r="AH58" s="11"/>
      <c r="AI58" s="11"/>
      <c r="AJ58" s="11"/>
      <c r="AK58" s="11"/>
      <c r="AL58" s="11"/>
      <c r="AM58" s="11"/>
    </row>
    <row r="59" spans="1:39" ht="26.45" customHeight="1">
      <c r="A59" s="868"/>
      <c r="B59" s="687"/>
      <c r="C59" s="746"/>
      <c r="D59" s="748"/>
      <c r="E59" s="733"/>
      <c r="F59" s="341" t="s">
        <v>127</v>
      </c>
      <c r="G59" s="932"/>
      <c r="H59" s="395"/>
      <c r="I59" s="397"/>
      <c r="J59" s="62"/>
      <c r="K59" s="58"/>
      <c r="L59" s="598"/>
      <c r="M59" s="400"/>
      <c r="N59" s="400"/>
      <c r="O59" s="61"/>
      <c r="P59" s="59"/>
      <c r="Q59" s="67"/>
      <c r="R59" s="400"/>
      <c r="S59" s="400"/>
      <c r="T59" s="61"/>
      <c r="U59" s="59"/>
      <c r="V59" s="67"/>
      <c r="W59" s="39"/>
      <c r="X59" s="37"/>
      <c r="Y59" s="61"/>
      <c r="Z59" s="59"/>
      <c r="AA59" s="67"/>
      <c r="AB59" s="285"/>
      <c r="AC59" s="287"/>
      <c r="AD59" s="61"/>
      <c r="AE59" s="59"/>
      <c r="AF59" s="67"/>
      <c r="AG59" s="11"/>
      <c r="AH59" s="11"/>
      <c r="AI59" s="11"/>
      <c r="AJ59" s="11"/>
      <c r="AK59" s="11"/>
      <c r="AL59" s="11"/>
      <c r="AM59" s="11"/>
    </row>
    <row r="60" spans="1:39" ht="26.45" customHeight="1">
      <c r="A60" s="868"/>
      <c r="B60" s="687"/>
      <c r="C60" s="746"/>
      <c r="D60" s="748"/>
      <c r="E60" s="733"/>
      <c r="F60" s="341" t="s">
        <v>128</v>
      </c>
      <c r="G60" s="932"/>
      <c r="H60" s="395"/>
      <c r="I60" s="395"/>
      <c r="J60" s="62"/>
      <c r="K60" s="58"/>
      <c r="L60" s="598"/>
      <c r="M60" s="395"/>
      <c r="N60" s="395"/>
      <c r="O60" s="61"/>
      <c r="P60" s="59"/>
      <c r="Q60" s="67"/>
      <c r="R60" s="395"/>
      <c r="S60" s="395"/>
      <c r="T60" s="61"/>
      <c r="U60" s="59"/>
      <c r="V60" s="67"/>
      <c r="W60" s="395"/>
      <c r="X60" s="395"/>
      <c r="Y60" s="61"/>
      <c r="Z60" s="59"/>
      <c r="AA60" s="67"/>
      <c r="AB60" s="395"/>
      <c r="AC60" s="395"/>
      <c r="AD60" s="61"/>
      <c r="AE60" s="59"/>
      <c r="AF60" s="67"/>
      <c r="AG60" s="11"/>
      <c r="AH60" s="11"/>
      <c r="AI60" s="11"/>
      <c r="AJ60" s="11"/>
      <c r="AK60" s="11"/>
      <c r="AL60" s="11"/>
      <c r="AM60" s="11"/>
    </row>
    <row r="61" spans="1:39" ht="26.45" customHeight="1">
      <c r="A61" s="868"/>
      <c r="B61" s="687"/>
      <c r="C61" s="746"/>
      <c r="D61" s="748"/>
      <c r="E61" s="733"/>
      <c r="F61" s="341" t="s">
        <v>129</v>
      </c>
      <c r="G61" s="932"/>
      <c r="H61" s="395"/>
      <c r="I61" s="395"/>
      <c r="J61" s="603"/>
      <c r="K61" s="58"/>
      <c r="L61" s="598"/>
      <c r="M61" s="395"/>
      <c r="N61" s="395"/>
      <c r="O61" s="61"/>
      <c r="P61" s="59"/>
      <c r="Q61" s="67"/>
      <c r="R61" s="395"/>
      <c r="S61" s="395"/>
      <c r="T61" s="61"/>
      <c r="U61" s="59"/>
      <c r="V61" s="67"/>
      <c r="W61" s="395"/>
      <c r="X61" s="395"/>
      <c r="Y61" s="61"/>
      <c r="Z61" s="59"/>
      <c r="AA61" s="67"/>
      <c r="AB61" s="432"/>
      <c r="AC61" s="432"/>
      <c r="AD61" s="61"/>
      <c r="AE61" s="59"/>
      <c r="AF61" s="67"/>
      <c r="AG61" s="11"/>
      <c r="AH61" s="11"/>
      <c r="AI61" s="11"/>
      <c r="AJ61" s="11"/>
      <c r="AK61" s="11"/>
      <c r="AL61" s="11"/>
      <c r="AM61" s="11"/>
    </row>
    <row r="62" spans="1:39" ht="26.45" customHeight="1">
      <c r="A62" s="868"/>
      <c r="B62" s="687"/>
      <c r="C62" s="746"/>
      <c r="D62" s="748"/>
      <c r="E62" s="733"/>
      <c r="F62" s="341" t="s">
        <v>127</v>
      </c>
      <c r="G62" s="932"/>
      <c r="H62" s="395"/>
      <c r="I62" s="395"/>
      <c r="J62" s="62"/>
      <c r="K62" s="58"/>
      <c r="L62" s="598"/>
      <c r="M62" s="395"/>
      <c r="N62" s="395"/>
      <c r="O62" s="61"/>
      <c r="P62" s="59"/>
      <c r="Q62" s="67"/>
      <c r="R62" s="395"/>
      <c r="S62" s="395"/>
      <c r="T62" s="61"/>
      <c r="U62" s="59"/>
      <c r="V62" s="67"/>
      <c r="W62" s="399"/>
      <c r="X62" s="399"/>
      <c r="Y62" s="61"/>
      <c r="Z62" s="59"/>
      <c r="AA62" s="67"/>
      <c r="AB62" s="395"/>
      <c r="AC62" s="395"/>
      <c r="AD62" s="61"/>
      <c r="AE62" s="59"/>
      <c r="AF62" s="67"/>
      <c r="AG62" s="11"/>
      <c r="AH62" s="11"/>
      <c r="AI62" s="11"/>
      <c r="AJ62" s="11"/>
      <c r="AK62" s="11"/>
      <c r="AL62" s="11"/>
      <c r="AM62" s="11"/>
    </row>
    <row r="63" spans="1:39" ht="26.45" customHeight="1">
      <c r="A63" s="868"/>
      <c r="B63" s="687"/>
      <c r="C63" s="835" t="s">
        <v>122</v>
      </c>
      <c r="D63" s="748"/>
      <c r="E63" s="790" t="s">
        <v>130</v>
      </c>
      <c r="F63" s="341" t="s">
        <v>304</v>
      </c>
      <c r="G63" s="932"/>
      <c r="H63" s="395"/>
      <c r="I63" s="395"/>
      <c r="J63" s="62"/>
      <c r="K63" s="58"/>
      <c r="L63" s="598"/>
      <c r="M63" s="395"/>
      <c r="N63" s="395"/>
      <c r="O63" s="61"/>
      <c r="P63" s="59"/>
      <c r="Q63" s="67"/>
      <c r="R63" s="395"/>
      <c r="S63" s="395"/>
      <c r="T63" s="61"/>
      <c r="U63" s="59"/>
      <c r="V63" s="67"/>
      <c r="W63" s="399"/>
      <c r="X63" s="399"/>
      <c r="Y63" s="61"/>
      <c r="Z63" s="59"/>
      <c r="AA63" s="67"/>
      <c r="AB63" s="395"/>
      <c r="AC63" s="395"/>
      <c r="AD63" s="61"/>
      <c r="AE63" s="59"/>
      <c r="AF63" s="67"/>
      <c r="AG63" s="11"/>
      <c r="AH63" s="11"/>
      <c r="AI63" s="11"/>
      <c r="AJ63" s="11"/>
      <c r="AK63" s="11"/>
      <c r="AL63" s="11"/>
      <c r="AM63" s="11"/>
    </row>
    <row r="64" spans="1:39" ht="26.45" customHeight="1">
      <c r="A64" s="868"/>
      <c r="B64" s="687"/>
      <c r="C64" s="746"/>
      <c r="D64" s="748"/>
      <c r="E64" s="791"/>
      <c r="F64" s="342" t="s">
        <v>132</v>
      </c>
      <c r="G64" s="932"/>
      <c r="H64" s="395"/>
      <c r="I64" s="395"/>
      <c r="J64" s="62"/>
      <c r="K64" s="58"/>
      <c r="L64" s="598"/>
      <c r="M64" s="395"/>
      <c r="N64" s="395"/>
      <c r="O64" s="61"/>
      <c r="P64" s="59"/>
      <c r="Q64" s="67"/>
      <c r="R64" s="395"/>
      <c r="S64" s="395"/>
      <c r="T64" s="61"/>
      <c r="U64" s="59"/>
      <c r="V64" s="67"/>
      <c r="W64" s="399"/>
      <c r="X64" s="399"/>
      <c r="Y64" s="61"/>
      <c r="Z64" s="59"/>
      <c r="AA64" s="67"/>
      <c r="AB64" s="395"/>
      <c r="AC64" s="395"/>
      <c r="AD64" s="61"/>
      <c r="AE64" s="59"/>
      <c r="AF64" s="67"/>
      <c r="AG64" s="11"/>
      <c r="AH64" s="11"/>
      <c r="AI64" s="11"/>
      <c r="AJ64" s="11"/>
      <c r="AK64" s="11"/>
      <c r="AL64" s="11"/>
      <c r="AM64" s="11"/>
    </row>
    <row r="65" spans="1:39" ht="26.45" customHeight="1">
      <c r="A65" s="868"/>
      <c r="B65" s="687"/>
      <c r="C65" s="734" t="s">
        <v>133</v>
      </c>
      <c r="D65" s="748"/>
      <c r="E65" s="339" t="s">
        <v>119</v>
      </c>
      <c r="F65" s="338" t="s">
        <v>106</v>
      </c>
      <c r="G65" s="932"/>
      <c r="H65" s="395"/>
      <c r="I65" s="395"/>
      <c r="J65" s="62"/>
      <c r="K65" s="58"/>
      <c r="L65" s="598"/>
      <c r="M65" s="395"/>
      <c r="N65" s="395"/>
      <c r="O65" s="61"/>
      <c r="P65" s="59"/>
      <c r="Q65" s="67"/>
      <c r="R65" s="124"/>
      <c r="S65" s="37"/>
      <c r="T65" s="61"/>
      <c r="U65" s="59"/>
      <c r="V65" s="67"/>
      <c r="W65" s="399"/>
      <c r="X65" s="399"/>
      <c r="Y65" s="61"/>
      <c r="Z65" s="59"/>
      <c r="AA65" s="67"/>
      <c r="AB65" s="395"/>
      <c r="AC65" s="395"/>
      <c r="AD65" s="61"/>
      <c r="AE65" s="59"/>
      <c r="AF65" s="67"/>
      <c r="AG65" s="11"/>
      <c r="AH65" s="11"/>
      <c r="AI65" s="11"/>
      <c r="AJ65" s="11"/>
      <c r="AK65" s="11"/>
      <c r="AL65" s="11"/>
      <c r="AM65" s="11"/>
    </row>
    <row r="66" spans="1:39" ht="26.45" customHeight="1">
      <c r="A66" s="868"/>
      <c r="B66" s="687"/>
      <c r="C66" s="734"/>
      <c r="D66" s="748"/>
      <c r="E66" s="339" t="s">
        <v>119</v>
      </c>
      <c r="F66" s="338" t="s">
        <v>107</v>
      </c>
      <c r="G66" s="932"/>
      <c r="H66" s="395"/>
      <c r="I66" s="395"/>
      <c r="J66" s="62"/>
      <c r="K66" s="58"/>
      <c r="L66" s="598"/>
      <c r="M66" s="395"/>
      <c r="N66" s="395"/>
      <c r="O66" s="61"/>
      <c r="P66" s="59"/>
      <c r="Q66" s="67"/>
      <c r="R66" s="124"/>
      <c r="S66" s="37"/>
      <c r="T66" s="61"/>
      <c r="U66" s="59"/>
      <c r="V66" s="67"/>
      <c r="W66" s="399"/>
      <c r="X66" s="399"/>
      <c r="Y66" s="61"/>
      <c r="Z66" s="59"/>
      <c r="AA66" s="67"/>
      <c r="AB66" s="395"/>
      <c r="AC66" s="395"/>
      <c r="AD66" s="61"/>
      <c r="AE66" s="59"/>
      <c r="AF66" s="67"/>
      <c r="AG66" s="11"/>
      <c r="AH66" s="11"/>
      <c r="AI66" s="11"/>
      <c r="AJ66" s="11"/>
      <c r="AK66" s="11"/>
      <c r="AL66" s="11"/>
      <c r="AM66" s="11"/>
    </row>
    <row r="67" spans="1:39" ht="26.45" customHeight="1">
      <c r="A67" s="868"/>
      <c r="B67" s="687"/>
      <c r="C67" s="734"/>
      <c r="D67" s="748"/>
      <c r="E67" s="341" t="s">
        <v>134</v>
      </c>
      <c r="F67" s="338" t="s">
        <v>90</v>
      </c>
      <c r="G67" s="932"/>
      <c r="H67" s="395"/>
      <c r="I67" s="395"/>
      <c r="J67" s="62"/>
      <c r="K67" s="58"/>
      <c r="L67" s="598"/>
      <c r="M67" s="39"/>
      <c r="N67" s="37"/>
      <c r="O67" s="61"/>
      <c r="P67" s="59"/>
      <c r="Q67" s="67"/>
      <c r="R67" s="395"/>
      <c r="S67" s="395"/>
      <c r="T67" s="61"/>
      <c r="U67" s="59"/>
      <c r="V67" s="67"/>
      <c r="W67" s="399"/>
      <c r="X67" s="399"/>
      <c r="Y67" s="61"/>
      <c r="Z67" s="59"/>
      <c r="AA67" s="67"/>
      <c r="AB67" s="39"/>
      <c r="AC67" s="37"/>
      <c r="AD67" s="61"/>
      <c r="AE67" s="59"/>
      <c r="AF67" s="67"/>
      <c r="AG67" s="11"/>
      <c r="AH67" s="11"/>
      <c r="AI67" s="11"/>
      <c r="AJ67" s="11"/>
      <c r="AK67" s="11"/>
      <c r="AL67" s="11"/>
      <c r="AM67" s="11"/>
    </row>
    <row r="68" spans="1:39" ht="26.45" customHeight="1">
      <c r="A68" s="868"/>
      <c r="B68" s="687"/>
      <c r="C68" s="680" t="s">
        <v>135</v>
      </c>
      <c r="D68" s="748"/>
      <c r="E68" s="787" t="s">
        <v>136</v>
      </c>
      <c r="F68" s="683"/>
      <c r="G68" s="932"/>
      <c r="H68" s="432"/>
      <c r="I68" s="432"/>
      <c r="J68" s="62"/>
      <c r="K68" s="58"/>
      <c r="L68" s="598"/>
      <c r="M68" s="432"/>
      <c r="N68" s="432"/>
      <c r="O68" s="61"/>
      <c r="P68" s="59"/>
      <c r="Q68" s="67"/>
      <c r="R68" s="432"/>
      <c r="S68" s="432"/>
      <c r="T68" s="61"/>
      <c r="U68" s="59"/>
      <c r="V68" s="67"/>
      <c r="W68" s="432"/>
      <c r="X68" s="432"/>
      <c r="Y68" s="61"/>
      <c r="Z68" s="59"/>
      <c r="AA68" s="67"/>
      <c r="AB68" s="432"/>
      <c r="AC68" s="432"/>
      <c r="AD68" s="61"/>
      <c r="AE68" s="59"/>
      <c r="AF68" s="67"/>
      <c r="AG68" s="11"/>
      <c r="AH68" s="11"/>
      <c r="AI68" s="11"/>
      <c r="AJ68" s="11"/>
      <c r="AK68" s="11"/>
      <c r="AL68" s="11"/>
      <c r="AM68" s="11"/>
    </row>
    <row r="69" spans="1:39" ht="26.45" customHeight="1">
      <c r="A69" s="868"/>
      <c r="B69" s="687"/>
      <c r="C69" s="680"/>
      <c r="D69" s="748"/>
      <c r="E69" s="795" t="s">
        <v>137</v>
      </c>
      <c r="F69" s="796"/>
      <c r="G69" s="668"/>
      <c r="H69" s="497"/>
      <c r="I69" s="498"/>
      <c r="J69" s="599"/>
      <c r="K69" s="600"/>
      <c r="L69" s="601"/>
      <c r="M69" s="498"/>
      <c r="N69" s="498"/>
      <c r="O69" s="460"/>
      <c r="P69" s="461"/>
      <c r="Q69" s="462"/>
      <c r="R69" s="498"/>
      <c r="S69" s="498"/>
      <c r="T69" s="460"/>
      <c r="U69" s="461"/>
      <c r="V69" s="462"/>
      <c r="W69" s="498"/>
      <c r="X69" s="498"/>
      <c r="Y69" s="460"/>
      <c r="Z69" s="461"/>
      <c r="AA69" s="462"/>
      <c r="AB69" s="498"/>
      <c r="AC69" s="498"/>
      <c r="AD69" s="460"/>
      <c r="AE69" s="461"/>
      <c r="AF69" s="300"/>
      <c r="AG69" s="22"/>
      <c r="AH69" s="11"/>
      <c r="AI69" s="11"/>
      <c r="AJ69" s="11"/>
      <c r="AK69" s="11"/>
      <c r="AL69" s="11"/>
      <c r="AM69" s="11"/>
    </row>
    <row r="70" spans="1:39" ht="26.45" customHeight="1">
      <c r="A70" s="868"/>
      <c r="B70" s="687"/>
      <c r="C70" s="680"/>
      <c r="D70" s="748"/>
      <c r="E70" s="848" t="s">
        <v>138</v>
      </c>
      <c r="F70" s="789"/>
      <c r="G70" s="932"/>
      <c r="H70" s="499"/>
      <c r="I70" s="499"/>
      <c r="J70" s="62"/>
      <c r="K70" s="58"/>
      <c r="L70" s="598"/>
      <c r="M70" s="499"/>
      <c r="N70" s="499"/>
      <c r="O70" s="61"/>
      <c r="P70" s="59"/>
      <c r="Q70" s="67"/>
      <c r="R70" s="499"/>
      <c r="S70" s="499"/>
      <c r="T70" s="61"/>
      <c r="U70" s="59"/>
      <c r="V70" s="67"/>
      <c r="W70" s="499"/>
      <c r="X70" s="499"/>
      <c r="Y70" s="61"/>
      <c r="Z70" s="59"/>
      <c r="AA70" s="67"/>
      <c r="AB70" s="499"/>
      <c r="AC70" s="499"/>
      <c r="AD70" s="61"/>
      <c r="AE70" s="59"/>
      <c r="AF70" s="67"/>
      <c r="AG70" s="11"/>
      <c r="AH70" s="11"/>
      <c r="AI70" s="11"/>
      <c r="AJ70" s="11"/>
      <c r="AK70" s="11"/>
      <c r="AL70" s="11"/>
      <c r="AM70" s="11"/>
    </row>
    <row r="71" spans="1:39" ht="26.45" customHeight="1">
      <c r="A71" s="868"/>
      <c r="B71" s="687"/>
      <c r="C71" s="689"/>
      <c r="D71" s="748"/>
      <c r="E71" s="844" t="s">
        <v>139</v>
      </c>
      <c r="F71" s="990"/>
      <c r="G71" s="668"/>
      <c r="H71" s="497"/>
      <c r="I71" s="498"/>
      <c r="J71" s="599"/>
      <c r="K71" s="600"/>
      <c r="L71" s="601"/>
      <c r="M71" s="498"/>
      <c r="N71" s="498"/>
      <c r="O71" s="460"/>
      <c r="P71" s="461"/>
      <c r="Q71" s="462"/>
      <c r="R71" s="498"/>
      <c r="S71" s="498"/>
      <c r="T71" s="460"/>
      <c r="U71" s="461"/>
      <c r="V71" s="462"/>
      <c r="W71" s="498"/>
      <c r="X71" s="498"/>
      <c r="Y71" s="460"/>
      <c r="Z71" s="461"/>
      <c r="AA71" s="462"/>
      <c r="AB71" s="498"/>
      <c r="AC71" s="498"/>
      <c r="AD71" s="460"/>
      <c r="AE71" s="461"/>
      <c r="AF71" s="300"/>
      <c r="AG71" s="22"/>
      <c r="AH71" s="11"/>
      <c r="AI71" s="11"/>
      <c r="AJ71" s="11"/>
      <c r="AK71" s="11"/>
      <c r="AL71" s="11"/>
      <c r="AM71" s="11"/>
    </row>
    <row r="72" spans="1:39" ht="26.45" customHeight="1">
      <c r="A72" s="868"/>
      <c r="B72" s="687"/>
      <c r="C72" s="689"/>
      <c r="D72" s="647" t="s">
        <v>54</v>
      </c>
      <c r="E72" s="795" t="s">
        <v>141</v>
      </c>
      <c r="F72" s="796"/>
      <c r="G72" s="668"/>
      <c r="H72" s="484"/>
      <c r="I72" s="485"/>
      <c r="J72" s="604"/>
      <c r="K72" s="605"/>
      <c r="L72" s="606"/>
      <c r="M72" s="491"/>
      <c r="N72" s="491"/>
      <c r="O72" s="500"/>
      <c r="P72" s="501"/>
      <c r="Q72" s="502"/>
      <c r="R72" s="503"/>
      <c r="S72" s="503"/>
      <c r="T72" s="500"/>
      <c r="U72" s="501"/>
      <c r="V72" s="502"/>
      <c r="W72" s="504"/>
      <c r="X72" s="505"/>
      <c r="Y72" s="460"/>
      <c r="Z72" s="461"/>
      <c r="AA72" s="462"/>
      <c r="AB72" s="506"/>
      <c r="AC72" s="507"/>
      <c r="AD72" s="460"/>
      <c r="AE72" s="461"/>
      <c r="AF72" s="300"/>
      <c r="AG72" s="569"/>
      <c r="AH72" s="570"/>
      <c r="AI72" s="11"/>
      <c r="AJ72" s="11"/>
      <c r="AK72" s="11"/>
      <c r="AL72" s="11"/>
      <c r="AM72" s="11"/>
    </row>
    <row r="73" spans="1:39" ht="30.75">
      <c r="A73" s="868"/>
      <c r="B73" s="687"/>
      <c r="C73" s="948" t="s">
        <v>142</v>
      </c>
      <c r="D73" s="269" t="s">
        <v>143</v>
      </c>
      <c r="E73" s="876" t="s">
        <v>144</v>
      </c>
      <c r="F73" s="743" t="s">
        <v>145</v>
      </c>
      <c r="G73" s="672"/>
      <c r="H73" s="514"/>
      <c r="I73" s="258"/>
      <c r="J73" s="62"/>
      <c r="K73" s="58"/>
      <c r="L73" s="598"/>
      <c r="M73" s="258"/>
      <c r="N73" s="258"/>
      <c r="O73" s="61"/>
      <c r="P73" s="59"/>
      <c r="Q73" s="67"/>
      <c r="R73" s="258"/>
      <c r="S73" s="258"/>
      <c r="T73" s="61"/>
      <c r="U73" s="59"/>
      <c r="V73" s="67"/>
      <c r="W73" s="258"/>
      <c r="X73" s="258"/>
      <c r="Y73" s="61"/>
      <c r="Z73" s="59"/>
      <c r="AA73" s="67"/>
      <c r="AB73" s="258"/>
      <c r="AC73" s="258"/>
      <c r="AD73" s="61"/>
      <c r="AE73" s="59"/>
      <c r="AF73" s="67"/>
      <c r="AG73" s="571"/>
      <c r="AH73" s="570"/>
      <c r="AI73" s="11"/>
      <c r="AJ73" s="11"/>
      <c r="AK73" s="11"/>
      <c r="AL73" s="11"/>
      <c r="AM73" s="11"/>
    </row>
    <row r="74" spans="1:39" ht="30" customHeight="1">
      <c r="A74" s="868"/>
      <c r="B74" s="687"/>
      <c r="C74" s="736"/>
      <c r="D74" s="93" t="s">
        <v>146</v>
      </c>
      <c r="E74" s="876"/>
      <c r="F74" s="743"/>
      <c r="G74" s="673"/>
      <c r="H74" s="458"/>
      <c r="I74" s="459"/>
      <c r="J74" s="599"/>
      <c r="K74" s="600"/>
      <c r="L74" s="601"/>
      <c r="M74" s="459"/>
      <c r="N74" s="459"/>
      <c r="O74" s="460"/>
      <c r="P74" s="461"/>
      <c r="Q74" s="462"/>
      <c r="R74" s="459"/>
      <c r="S74" s="459"/>
      <c r="T74" s="460"/>
      <c r="U74" s="461"/>
      <c r="V74" s="462"/>
      <c r="W74" s="459"/>
      <c r="X74" s="459"/>
      <c r="Y74" s="460"/>
      <c r="Z74" s="461"/>
      <c r="AA74" s="462"/>
      <c r="AB74" s="463"/>
      <c r="AC74" s="463"/>
      <c r="AD74" s="460"/>
      <c r="AE74" s="461"/>
      <c r="AF74" s="300"/>
      <c r="AG74" s="572"/>
      <c r="AH74" s="569"/>
      <c r="AI74" s="11"/>
      <c r="AJ74" s="11"/>
      <c r="AK74" s="11"/>
      <c r="AL74" s="11"/>
      <c r="AM74" s="11"/>
    </row>
    <row r="75" spans="1:39" ht="30.75">
      <c r="A75" s="868"/>
      <c r="B75" s="687"/>
      <c r="C75" s="949"/>
      <c r="D75" s="269" t="s">
        <v>143</v>
      </c>
      <c r="E75" s="748"/>
      <c r="F75" s="881" t="s">
        <v>147</v>
      </c>
      <c r="G75" s="673"/>
      <c r="H75" s="515"/>
      <c r="I75" s="344"/>
      <c r="J75" s="62"/>
      <c r="K75" s="58"/>
      <c r="L75" s="598"/>
      <c r="M75" s="344"/>
      <c r="N75" s="344"/>
      <c r="O75" s="61"/>
      <c r="P75" s="59"/>
      <c r="Q75" s="67"/>
      <c r="R75" s="344"/>
      <c r="S75" s="344"/>
      <c r="T75" s="61"/>
      <c r="U75" s="59"/>
      <c r="V75" s="67"/>
      <c r="W75" s="344"/>
      <c r="X75" s="344"/>
      <c r="Y75" s="61"/>
      <c r="Z75" s="59"/>
      <c r="AA75" s="67"/>
      <c r="AB75" s="344"/>
      <c r="AC75" s="344"/>
      <c r="AD75" s="61"/>
      <c r="AE75" s="59"/>
      <c r="AF75" s="59"/>
      <c r="AG75" s="572"/>
      <c r="AH75" s="569"/>
      <c r="AI75" s="11"/>
      <c r="AJ75" s="11"/>
      <c r="AK75" s="11"/>
      <c r="AL75" s="11"/>
      <c r="AM75" s="11"/>
    </row>
    <row r="76" spans="1:39" ht="30" customHeight="1">
      <c r="A76" s="868"/>
      <c r="B76" s="687"/>
      <c r="C76" s="950"/>
      <c r="D76" s="93" t="s">
        <v>146</v>
      </c>
      <c r="E76" s="754"/>
      <c r="F76" s="882"/>
      <c r="G76" s="673"/>
      <c r="H76" s="458"/>
      <c r="I76" s="459"/>
      <c r="J76" s="607"/>
      <c r="K76" s="600"/>
      <c r="L76" s="601"/>
      <c r="M76" s="459"/>
      <c r="N76" s="459"/>
      <c r="O76" s="460"/>
      <c r="P76" s="461"/>
      <c r="Q76" s="462"/>
      <c r="R76" s="459"/>
      <c r="S76" s="459"/>
      <c r="T76" s="460"/>
      <c r="U76" s="461"/>
      <c r="V76" s="462"/>
      <c r="W76" s="459"/>
      <c r="X76" s="459"/>
      <c r="Y76" s="460"/>
      <c r="Z76" s="461"/>
      <c r="AA76" s="462"/>
      <c r="AB76" s="463"/>
      <c r="AC76" s="463"/>
      <c r="AD76" s="460"/>
      <c r="AE76" s="461"/>
      <c r="AF76" s="300"/>
      <c r="AG76" s="572"/>
      <c r="AH76" s="569"/>
      <c r="AI76" s="11"/>
      <c r="AJ76" s="11"/>
      <c r="AK76" s="11"/>
      <c r="AL76" s="11"/>
      <c r="AM76" s="11"/>
    </row>
    <row r="77" spans="1:39" ht="21.6" customHeight="1">
      <c r="A77" s="868"/>
      <c r="B77" s="687"/>
      <c r="C77" s="687" t="s">
        <v>61</v>
      </c>
      <c r="D77" s="748"/>
      <c r="E77" s="876"/>
      <c r="F77" s="743" t="s">
        <v>148</v>
      </c>
      <c r="G77" s="673"/>
      <c r="H77" s="49"/>
      <c r="I77" s="49"/>
      <c r="J77" s="610"/>
      <c r="K77" s="611"/>
      <c r="L77" s="612"/>
      <c r="M77" s="49"/>
      <c r="N77" s="49"/>
      <c r="O77" s="909"/>
      <c r="P77" s="910"/>
      <c r="Q77" s="911"/>
      <c r="R77" s="49"/>
      <c r="S77" s="49"/>
      <c r="T77" s="909"/>
      <c r="U77" s="910"/>
      <c r="V77" s="911"/>
      <c r="W77" s="49"/>
      <c r="X77" s="49"/>
      <c r="Y77" s="909"/>
      <c r="Z77" s="910"/>
      <c r="AA77" s="912"/>
      <c r="AB77" s="384"/>
      <c r="AC77" s="353"/>
      <c r="AD77" s="909"/>
      <c r="AE77" s="910"/>
      <c r="AF77" s="912"/>
      <c r="AG77" s="573"/>
      <c r="AH77" s="570"/>
      <c r="AI77" s="11"/>
      <c r="AJ77" s="11"/>
      <c r="AK77" s="11"/>
      <c r="AL77" s="11"/>
      <c r="AM77" s="11"/>
    </row>
    <row r="78" spans="1:39" ht="21.6" customHeight="1">
      <c r="A78" s="868"/>
      <c r="B78" s="687"/>
      <c r="C78" s="948" t="s">
        <v>75</v>
      </c>
      <c r="D78" s="948"/>
      <c r="E78" s="948"/>
      <c r="F78" s="840"/>
      <c r="G78" s="673"/>
      <c r="I78" s="37"/>
      <c r="J78" s="613"/>
      <c r="K78" s="614"/>
      <c r="L78" s="615"/>
      <c r="M78" s="39"/>
      <c r="N78" s="225"/>
      <c r="O78" s="893"/>
      <c r="P78" s="894"/>
      <c r="Q78" s="895"/>
      <c r="R78" s="39"/>
      <c r="S78" s="37"/>
      <c r="T78" s="893"/>
      <c r="U78" s="894"/>
      <c r="V78" s="895"/>
      <c r="W78" s="266"/>
      <c r="X78" s="225"/>
      <c r="Y78" s="896"/>
      <c r="Z78" s="897"/>
      <c r="AA78" s="898"/>
      <c r="AB78" s="296"/>
      <c r="AC78" s="347"/>
      <c r="AD78" s="991"/>
      <c r="AE78" s="992"/>
      <c r="AF78" s="993"/>
      <c r="AG78" s="570"/>
      <c r="AH78" s="570"/>
      <c r="AI78" s="11"/>
      <c r="AJ78" s="11"/>
      <c r="AK78" s="11"/>
      <c r="AL78" s="11"/>
      <c r="AM78" s="11"/>
    </row>
    <row r="79" spans="1:39" ht="32.450000000000003" customHeight="1">
      <c r="A79" s="868"/>
      <c r="B79" s="693"/>
      <c r="C79" s="994" t="s">
        <v>54</v>
      </c>
      <c r="D79" s="995"/>
      <c r="E79" s="995"/>
      <c r="F79" s="646" t="s">
        <v>150</v>
      </c>
      <c r="G79" s="674"/>
      <c r="H79" s="484"/>
      <c r="I79" s="485"/>
      <c r="J79" s="608"/>
      <c r="K79" s="609"/>
      <c r="L79" s="601"/>
      <c r="M79" s="488"/>
      <c r="N79" s="489"/>
      <c r="O79" s="460"/>
      <c r="P79" s="461"/>
      <c r="Q79" s="462"/>
      <c r="R79" s="488"/>
      <c r="S79" s="490"/>
      <c r="T79" s="460"/>
      <c r="U79" s="461"/>
      <c r="V79" s="462"/>
      <c r="W79" s="491"/>
      <c r="X79" s="491"/>
      <c r="Y79" s="460"/>
      <c r="Z79" s="461"/>
      <c r="AA79" s="462"/>
      <c r="AB79" s="492"/>
      <c r="AC79" s="492"/>
      <c r="AD79" s="460"/>
      <c r="AE79" s="461"/>
      <c r="AF79" s="300"/>
      <c r="AG79" s="22"/>
      <c r="AH79" s="11"/>
      <c r="AI79" s="11"/>
      <c r="AJ79" s="11"/>
      <c r="AK79" s="11"/>
      <c r="AL79" s="11"/>
      <c r="AM79" s="11"/>
    </row>
    <row r="80" spans="1:39" ht="25.5" customHeight="1">
      <c r="A80" s="868"/>
      <c r="B80" s="681" t="s">
        <v>151</v>
      </c>
      <c r="C80" s="979" t="s">
        <v>305</v>
      </c>
      <c r="D80" s="979" t="s">
        <v>153</v>
      </c>
      <c r="E80" s="996" t="s">
        <v>151</v>
      </c>
      <c r="F80" s="531" t="s">
        <v>45</v>
      </c>
      <c r="G80" s="669"/>
      <c r="H80" s="562"/>
      <c r="I80" s="538"/>
      <c r="J80" s="538"/>
      <c r="K80" s="538"/>
      <c r="L80" s="538"/>
      <c r="M80" s="538"/>
      <c r="N80" s="538"/>
      <c r="O80" s="538"/>
      <c r="P80" s="538"/>
      <c r="Q80" s="538"/>
      <c r="R80" s="538"/>
      <c r="S80" s="538"/>
      <c r="T80" s="538"/>
      <c r="U80" s="538"/>
      <c r="V80" s="538"/>
      <c r="W80" s="538"/>
      <c r="X80" s="538"/>
      <c r="Y80" s="538"/>
      <c r="Z80" s="538"/>
      <c r="AA80" s="563"/>
      <c r="AB80" s="384"/>
      <c r="AC80" s="384"/>
      <c r="AD80" s="384"/>
      <c r="AE80" s="384"/>
      <c r="AF80" s="496"/>
      <c r="AG80" s="11"/>
      <c r="AH80" s="11"/>
      <c r="AI80" s="11"/>
      <c r="AJ80" s="12"/>
      <c r="AK80" s="11"/>
      <c r="AL80" s="11"/>
      <c r="AM80" s="11"/>
    </row>
    <row r="81" spans="1:39" ht="25.5" customHeight="1">
      <c r="A81" s="868"/>
      <c r="B81" s="689"/>
      <c r="C81" s="734"/>
      <c r="D81" s="734"/>
      <c r="E81" s="997"/>
      <c r="F81" s="588" t="s">
        <v>47</v>
      </c>
      <c r="G81" s="670"/>
      <c r="H81" s="564"/>
      <c r="I81" s="267"/>
      <c r="J81" s="267"/>
      <c r="K81" s="267"/>
      <c r="L81" s="267"/>
      <c r="M81" s="267"/>
      <c r="N81" s="267"/>
      <c r="O81" s="267"/>
      <c r="P81" s="267"/>
      <c r="Q81" s="267"/>
      <c r="R81" s="267"/>
      <c r="S81" s="267"/>
      <c r="T81" s="267"/>
      <c r="U81" s="267"/>
      <c r="V81" s="267"/>
      <c r="W81" s="267"/>
      <c r="X81" s="267"/>
      <c r="Y81" s="267"/>
      <c r="Z81" s="267"/>
      <c r="AA81" s="530"/>
      <c r="AB81" s="264"/>
      <c r="AC81" s="264"/>
      <c r="AD81" s="264"/>
      <c r="AE81" s="264"/>
      <c r="AF81" s="57"/>
      <c r="AG81" s="22"/>
      <c r="AH81" s="11"/>
      <c r="AI81" s="18"/>
      <c r="AJ81" s="11"/>
      <c r="AK81" s="22"/>
      <c r="AL81" s="11"/>
      <c r="AM81" s="11"/>
    </row>
    <row r="82" spans="1:39" ht="25.5" customHeight="1">
      <c r="A82" s="868"/>
      <c r="B82" s="689"/>
      <c r="C82" s="734"/>
      <c r="D82" s="734"/>
      <c r="E82" s="997"/>
      <c r="F82" s="588" t="s">
        <v>154</v>
      </c>
      <c r="G82" s="670"/>
      <c r="H82" s="564"/>
      <c r="I82" s="267"/>
      <c r="J82" s="267"/>
      <c r="K82" s="267"/>
      <c r="L82" s="267"/>
      <c r="M82" s="267"/>
      <c r="N82" s="267"/>
      <c r="O82" s="267"/>
      <c r="P82" s="267"/>
      <c r="Q82" s="267"/>
      <c r="R82" s="267"/>
      <c r="S82" s="267"/>
      <c r="T82" s="267"/>
      <c r="U82" s="267"/>
      <c r="V82" s="267"/>
      <c r="W82" s="267"/>
      <c r="X82" s="267"/>
      <c r="Y82" s="267"/>
      <c r="Z82" s="267"/>
      <c r="AA82" s="530"/>
      <c r="AB82" s="283"/>
      <c r="AC82" s="283"/>
      <c r="AD82" s="283"/>
      <c r="AE82" s="311"/>
      <c r="AF82" s="313"/>
      <c r="AG82" s="22"/>
      <c r="AH82" s="11"/>
      <c r="AI82" s="11"/>
      <c r="AJ82" s="15"/>
      <c r="AK82" s="11"/>
      <c r="AL82" s="11"/>
      <c r="AM82" s="11"/>
    </row>
    <row r="83" spans="1:39" ht="25.5" customHeight="1">
      <c r="A83" s="868"/>
      <c r="B83" s="689"/>
      <c r="C83" s="734"/>
      <c r="D83" s="734"/>
      <c r="E83" s="997"/>
      <c r="F83" s="589" t="s">
        <v>155</v>
      </c>
      <c r="G83" s="670"/>
      <c r="H83" s="568"/>
      <c r="I83" s="549"/>
      <c r="J83" s="549"/>
      <c r="K83" s="549"/>
      <c r="L83" s="549"/>
      <c r="M83" s="549"/>
      <c r="N83" s="549"/>
      <c r="O83" s="549"/>
      <c r="P83" s="549"/>
      <c r="Q83" s="549"/>
      <c r="R83" s="549"/>
      <c r="S83" s="549"/>
      <c r="T83" s="549"/>
      <c r="U83" s="549"/>
      <c r="V83" s="549"/>
      <c r="W83" s="549"/>
      <c r="X83" s="549"/>
      <c r="Y83" s="549"/>
      <c r="Z83" s="549"/>
      <c r="AA83" s="544"/>
      <c r="AB83" s="590"/>
      <c r="AC83" s="590"/>
      <c r="AD83" s="590"/>
      <c r="AE83" s="590"/>
      <c r="AF83" s="310"/>
      <c r="AG83" s="22"/>
      <c r="AH83" s="11"/>
      <c r="AI83" s="11"/>
      <c r="AJ83" s="11"/>
      <c r="AK83" s="11"/>
      <c r="AL83" s="11"/>
      <c r="AM83" s="11"/>
    </row>
    <row r="84" spans="1:39" ht="25.5" customHeight="1">
      <c r="A84" s="868"/>
      <c r="B84" s="689"/>
      <c r="C84" s="734"/>
      <c r="D84" s="734"/>
      <c r="E84" s="998"/>
      <c r="F84" s="267" t="s">
        <v>306</v>
      </c>
      <c r="G84" s="674"/>
      <c r="H84" s="267"/>
      <c r="I84" s="267"/>
      <c r="J84" s="267"/>
      <c r="K84" s="267"/>
      <c r="L84" s="267"/>
      <c r="M84" s="267"/>
      <c r="N84" s="267"/>
      <c r="O84" s="267"/>
      <c r="P84" s="267"/>
      <c r="Q84" s="267"/>
      <c r="R84" s="267"/>
      <c r="S84" s="267"/>
      <c r="T84" s="267"/>
      <c r="U84" s="267"/>
      <c r="V84" s="267"/>
      <c r="W84" s="267"/>
      <c r="X84" s="267"/>
      <c r="Y84" s="267"/>
      <c r="Z84" s="267"/>
      <c r="AA84" s="267"/>
      <c r="AB84" s="283"/>
      <c r="AC84" s="283"/>
      <c r="AD84" s="283"/>
      <c r="AE84" s="283"/>
      <c r="AF84" s="313"/>
      <c r="AG84" s="22"/>
      <c r="AH84" s="11"/>
      <c r="AI84" s="11"/>
      <c r="AJ84" s="11"/>
      <c r="AK84" s="11"/>
      <c r="AL84" s="11"/>
      <c r="AM84" s="11"/>
    </row>
    <row r="85" spans="1:39" ht="25.5" customHeight="1">
      <c r="A85" s="868"/>
      <c r="B85" s="689"/>
      <c r="C85" s="734"/>
      <c r="D85" s="734"/>
      <c r="E85" s="875"/>
      <c r="F85" s="516" t="s">
        <v>307</v>
      </c>
      <c r="G85" s="812"/>
      <c r="H85" s="267"/>
      <c r="I85" s="267"/>
      <c r="J85" s="267"/>
      <c r="K85" s="267"/>
      <c r="L85" s="267"/>
      <c r="M85" s="267"/>
      <c r="N85" s="267"/>
      <c r="O85" s="267"/>
      <c r="P85" s="267"/>
      <c r="Q85" s="267"/>
      <c r="R85" s="267"/>
      <c r="S85" s="267"/>
      <c r="T85" s="267"/>
      <c r="U85" s="267"/>
      <c r="V85" s="267"/>
      <c r="W85" s="267"/>
      <c r="X85" s="267"/>
      <c r="Y85" s="267"/>
      <c r="Z85" s="267"/>
      <c r="AA85" s="267"/>
      <c r="AB85" s="283"/>
      <c r="AC85" s="283"/>
      <c r="AD85" s="283"/>
      <c r="AE85" s="283"/>
      <c r="AF85" s="313"/>
      <c r="AG85" s="22"/>
      <c r="AH85" s="11"/>
      <c r="AI85" s="11"/>
      <c r="AJ85" s="11"/>
      <c r="AK85" s="11"/>
      <c r="AL85" s="11"/>
      <c r="AM85" s="11"/>
    </row>
    <row r="86" spans="1:39" ht="25.5" customHeight="1">
      <c r="A86" s="868"/>
      <c r="B86" s="689"/>
      <c r="C86" s="734"/>
      <c r="D86" s="734"/>
      <c r="E86" s="875"/>
      <c r="F86" s="516" t="s">
        <v>308</v>
      </c>
      <c r="G86" s="673"/>
      <c r="H86" s="267"/>
      <c r="I86" s="267"/>
      <c r="J86" s="267"/>
      <c r="K86" s="267"/>
      <c r="L86" s="267"/>
      <c r="M86" s="267"/>
      <c r="N86" s="267"/>
      <c r="O86" s="267"/>
      <c r="P86" s="267"/>
      <c r="Q86" s="267"/>
      <c r="R86" s="267"/>
      <c r="S86" s="267"/>
      <c r="T86" s="267"/>
      <c r="U86" s="267"/>
      <c r="V86" s="267"/>
      <c r="W86" s="267"/>
      <c r="X86" s="267"/>
      <c r="Y86" s="267"/>
      <c r="Z86" s="267"/>
      <c r="AA86" s="267"/>
      <c r="AB86" s="283"/>
      <c r="AC86" s="283"/>
      <c r="AD86" s="283"/>
      <c r="AE86" s="283"/>
      <c r="AF86" s="313"/>
      <c r="AG86" s="22"/>
      <c r="AH86" s="11"/>
      <c r="AI86" s="11"/>
      <c r="AJ86" s="11"/>
      <c r="AK86" s="11"/>
      <c r="AL86" s="11"/>
      <c r="AM86" s="11"/>
    </row>
    <row r="87" spans="1:39" ht="25.5" customHeight="1">
      <c r="A87" s="868"/>
      <c r="B87" s="689"/>
      <c r="C87" s="734"/>
      <c r="D87" s="734"/>
      <c r="E87" s="875"/>
      <c r="F87" s="516" t="s">
        <v>309</v>
      </c>
      <c r="G87" s="673"/>
      <c r="H87" s="267"/>
      <c r="I87" s="267"/>
      <c r="J87" s="267"/>
      <c r="K87" s="267"/>
      <c r="L87" s="267"/>
      <c r="M87" s="267"/>
      <c r="N87" s="267"/>
      <c r="O87" s="267"/>
      <c r="P87" s="267"/>
      <c r="Q87" s="267"/>
      <c r="R87" s="267"/>
      <c r="S87" s="267"/>
      <c r="T87" s="267"/>
      <c r="U87" s="267"/>
      <c r="V87" s="267"/>
      <c r="W87" s="267"/>
      <c r="X87" s="267"/>
      <c r="Y87" s="267"/>
      <c r="Z87" s="267"/>
      <c r="AA87" s="267"/>
      <c r="AB87" s="283"/>
      <c r="AC87" s="283"/>
      <c r="AD87" s="283"/>
      <c r="AE87" s="283"/>
      <c r="AF87" s="313"/>
      <c r="AG87" s="22"/>
      <c r="AH87" s="11"/>
      <c r="AI87" s="11"/>
      <c r="AJ87" s="11"/>
      <c r="AK87" s="11"/>
      <c r="AL87" s="11"/>
      <c r="AM87" s="11"/>
    </row>
    <row r="88" spans="1:39" ht="25.5" customHeight="1">
      <c r="A88" s="868"/>
      <c r="B88" s="689"/>
      <c r="C88" s="734"/>
      <c r="D88" s="734"/>
      <c r="E88" s="875"/>
      <c r="F88" s="516" t="s">
        <v>310</v>
      </c>
      <c r="G88" s="673"/>
      <c r="H88" s="267"/>
      <c r="I88" s="267"/>
      <c r="J88" s="267"/>
      <c r="K88" s="267"/>
      <c r="L88" s="267"/>
      <c r="M88" s="267"/>
      <c r="N88" s="267"/>
      <c r="O88" s="267"/>
      <c r="P88" s="267"/>
      <c r="Q88" s="267"/>
      <c r="R88" s="267"/>
      <c r="S88" s="267"/>
      <c r="T88" s="549"/>
      <c r="U88" s="549"/>
      <c r="V88" s="549"/>
      <c r="W88" s="549"/>
      <c r="X88" s="549"/>
      <c r="Y88" s="549"/>
      <c r="Z88" s="549"/>
      <c r="AA88" s="549"/>
      <c r="AB88" s="310"/>
      <c r="AC88" s="310"/>
      <c r="AD88" s="310"/>
      <c r="AE88" s="310"/>
      <c r="AF88" s="349"/>
      <c r="AG88" s="22"/>
      <c r="AH88" s="11"/>
      <c r="AI88" s="11"/>
      <c r="AJ88" s="11"/>
      <c r="AK88" s="11"/>
      <c r="AL88" s="11"/>
      <c r="AM88" s="11"/>
    </row>
    <row r="89" spans="1:39" ht="25.5" customHeight="1">
      <c r="A89" s="868"/>
      <c r="B89" s="689"/>
      <c r="C89" s="734"/>
      <c r="D89" s="948"/>
      <c r="E89" s="875"/>
      <c r="F89" s="516" t="s">
        <v>311</v>
      </c>
      <c r="G89" s="666"/>
      <c r="H89" s="533"/>
      <c r="I89" s="587"/>
      <c r="J89" s="587"/>
      <c r="K89" s="591"/>
      <c r="L89" s="591"/>
      <c r="M89" s="587"/>
      <c r="N89" s="587"/>
      <c r="O89" s="587"/>
      <c r="P89" s="587"/>
      <c r="Q89" s="587"/>
      <c r="R89" s="587"/>
      <c r="S89" s="103"/>
      <c r="T89" s="549"/>
      <c r="U89" s="549"/>
      <c r="V89" s="549"/>
      <c r="W89" s="549"/>
      <c r="X89" s="549"/>
      <c r="Y89" s="549"/>
      <c r="Z89" s="549"/>
      <c r="AA89" s="549"/>
      <c r="AB89" s="310"/>
      <c r="AC89" s="310"/>
      <c r="AD89" s="310"/>
      <c r="AE89" s="310"/>
      <c r="AF89" s="349"/>
      <c r="AG89" s="22"/>
      <c r="AH89" s="11"/>
      <c r="AI89" s="11"/>
      <c r="AJ89" s="11"/>
      <c r="AK89" s="11"/>
      <c r="AL89" s="11"/>
      <c r="AM89" s="11"/>
    </row>
    <row r="90" spans="1:39" ht="25.5" customHeight="1">
      <c r="A90" s="868"/>
      <c r="B90" s="680"/>
      <c r="C90" s="689" t="s">
        <v>157</v>
      </c>
      <c r="D90" s="93" t="s">
        <v>158</v>
      </c>
      <c r="E90" s="789" t="s">
        <v>159</v>
      </c>
      <c r="F90" s="743" t="s">
        <v>312</v>
      </c>
      <c r="G90" s="811"/>
      <c r="H90" s="565"/>
      <c r="I90" s="566"/>
      <c r="J90" s="981"/>
      <c r="K90" s="982"/>
      <c r="L90" s="983"/>
      <c r="M90" s="566"/>
      <c r="N90" s="566"/>
      <c r="O90" s="981"/>
      <c r="P90" s="984"/>
      <c r="Q90" s="985"/>
      <c r="R90" s="566"/>
      <c r="S90" s="566"/>
      <c r="T90" s="981"/>
      <c r="U90" s="984"/>
      <c r="V90" s="985"/>
      <c r="W90" s="566"/>
      <c r="X90" s="566"/>
      <c r="Y90" s="981"/>
      <c r="Z90" s="984"/>
      <c r="AA90" s="985"/>
      <c r="AB90" s="470"/>
      <c r="AC90" s="471"/>
      <c r="AD90" s="981"/>
      <c r="AE90" s="984"/>
      <c r="AF90" s="986"/>
      <c r="AG90" s="22"/>
      <c r="AH90" s="11"/>
      <c r="AI90" s="11"/>
      <c r="AJ90" s="11"/>
      <c r="AK90" s="11"/>
      <c r="AL90" s="11"/>
      <c r="AM90" s="11"/>
    </row>
    <row r="91" spans="1:39" ht="25.5" customHeight="1">
      <c r="A91" s="868"/>
      <c r="B91" s="680"/>
      <c r="C91" s="682"/>
      <c r="D91" s="9" t="s">
        <v>161</v>
      </c>
      <c r="E91" s="682"/>
      <c r="F91" s="744"/>
      <c r="G91" s="670"/>
      <c r="H91" s="562"/>
      <c r="I91" s="538"/>
      <c r="J91" s="973"/>
      <c r="K91" s="974"/>
      <c r="L91" s="975"/>
      <c r="M91" s="538"/>
      <c r="N91" s="538"/>
      <c r="O91" s="973"/>
      <c r="P91" s="974"/>
      <c r="Q91" s="975"/>
      <c r="R91" s="538"/>
      <c r="S91" s="538"/>
      <c r="T91" s="973"/>
      <c r="U91" s="974"/>
      <c r="V91" s="975"/>
      <c r="W91" s="538"/>
      <c r="X91" s="538"/>
      <c r="Y91" s="973"/>
      <c r="Z91" s="974"/>
      <c r="AA91" s="975"/>
      <c r="AB91" s="555"/>
      <c r="AC91" s="555"/>
      <c r="AD91" s="973"/>
      <c r="AE91" s="974"/>
      <c r="AF91" s="975"/>
      <c r="AG91" s="11"/>
      <c r="AH91" s="11"/>
      <c r="AI91" s="11"/>
      <c r="AJ91" s="11"/>
      <c r="AK91" s="11"/>
      <c r="AL91" s="11"/>
      <c r="AM91" s="11"/>
    </row>
    <row r="92" spans="1:39" ht="25.5" customHeight="1">
      <c r="A92" s="868"/>
      <c r="B92" s="680"/>
      <c r="C92" s="702" t="s">
        <v>61</v>
      </c>
      <c r="D92" s="850"/>
      <c r="E92" s="843"/>
      <c r="F92" s="874" t="s">
        <v>162</v>
      </c>
      <c r="G92" s="670"/>
      <c r="H92" s="564"/>
      <c r="I92" s="267"/>
      <c r="J92" s="267"/>
      <c r="K92" s="267"/>
      <c r="L92" s="267"/>
      <c r="M92" s="267"/>
      <c r="N92" s="267"/>
      <c r="O92" s="267"/>
      <c r="P92" s="267"/>
      <c r="Q92" s="267"/>
      <c r="R92" s="267"/>
      <c r="S92" s="267"/>
      <c r="T92" s="267"/>
      <c r="U92" s="267"/>
      <c r="V92" s="267"/>
      <c r="W92" s="267"/>
      <c r="X92" s="267"/>
      <c r="Y92" s="267"/>
      <c r="Z92" s="267"/>
      <c r="AA92" s="530"/>
      <c r="AB92" s="543"/>
      <c r="AC92" s="556"/>
      <c r="AD92" s="559"/>
      <c r="AE92" s="560"/>
      <c r="AF92" s="561"/>
      <c r="AG92" s="11"/>
      <c r="AH92" s="11"/>
      <c r="AI92" s="11"/>
      <c r="AJ92" s="11"/>
      <c r="AK92" s="11"/>
      <c r="AL92" s="11"/>
      <c r="AM92" s="11"/>
    </row>
    <row r="93" spans="1:39" ht="25.5" customHeight="1">
      <c r="A93" s="868"/>
      <c r="B93" s="680"/>
      <c r="C93" s="701" t="s">
        <v>75</v>
      </c>
      <c r="D93" s="877"/>
      <c r="E93" s="878"/>
      <c r="F93" s="744"/>
      <c r="G93" s="670"/>
      <c r="H93" s="564"/>
      <c r="I93" s="267"/>
      <c r="J93" s="267"/>
      <c r="K93" s="267"/>
      <c r="L93" s="267"/>
      <c r="M93" s="267"/>
      <c r="N93" s="267"/>
      <c r="O93" s="267"/>
      <c r="P93" s="267"/>
      <c r="Q93" s="267"/>
      <c r="R93" s="267"/>
      <c r="S93" s="267"/>
      <c r="T93" s="267"/>
      <c r="U93" s="267"/>
      <c r="V93" s="267"/>
      <c r="W93" s="267"/>
      <c r="X93" s="267"/>
      <c r="Y93" s="267"/>
      <c r="Z93" s="267"/>
      <c r="AA93" s="530"/>
      <c r="AB93" s="557"/>
      <c r="AC93" s="558"/>
      <c r="AD93" s="559"/>
      <c r="AE93" s="560"/>
      <c r="AF93" s="561"/>
      <c r="AG93" s="11"/>
      <c r="AH93" s="11"/>
      <c r="AI93" s="11"/>
      <c r="AJ93" s="11"/>
      <c r="AK93" s="11"/>
      <c r="AL93" s="11"/>
      <c r="AM93" s="11"/>
    </row>
    <row r="94" spans="1:39" ht="25.5" customHeight="1">
      <c r="A94" s="868"/>
      <c r="B94" s="680"/>
      <c r="C94" s="702" t="s">
        <v>54</v>
      </c>
      <c r="D94" s="877"/>
      <c r="E94" s="843"/>
      <c r="F94" s="263" t="s">
        <v>163</v>
      </c>
      <c r="G94" s="671"/>
      <c r="H94" s="568"/>
      <c r="I94" s="549"/>
      <c r="J94" s="240"/>
      <c r="K94" s="240"/>
      <c r="L94" s="594"/>
      <c r="M94" s="549"/>
      <c r="N94" s="549"/>
      <c r="O94" s="240"/>
      <c r="P94" s="240"/>
      <c r="Q94" s="542"/>
      <c r="R94" s="549"/>
      <c r="S94" s="549"/>
      <c r="T94" s="240"/>
      <c r="U94" s="240"/>
      <c r="V94" s="542"/>
      <c r="W94" s="549"/>
      <c r="X94" s="549"/>
      <c r="Y94" s="240"/>
      <c r="Z94" s="240"/>
      <c r="AA94" s="542"/>
      <c r="AB94" s="585"/>
      <c r="AC94" s="585"/>
      <c r="AD94" s="240"/>
      <c r="AE94" s="240"/>
      <c r="AF94" s="542"/>
      <c r="AG94" s="11"/>
      <c r="AH94" s="11"/>
      <c r="AI94" s="11"/>
      <c r="AJ94" s="11"/>
      <c r="AK94" s="11"/>
      <c r="AL94" s="11"/>
      <c r="AM94" s="11"/>
    </row>
    <row r="95" spans="1:39" ht="24.6" customHeight="1">
      <c r="A95" s="868"/>
      <c r="B95" s="684" t="s">
        <v>164</v>
      </c>
      <c r="C95" s="679" t="s">
        <v>165</v>
      </c>
      <c r="D95" s="685" t="s">
        <v>166</v>
      </c>
      <c r="E95" s="681" t="s">
        <v>167</v>
      </c>
      <c r="F95" s="267" t="s">
        <v>313</v>
      </c>
      <c r="G95" s="672"/>
      <c r="H95" s="267"/>
      <c r="I95" s="267"/>
      <c r="J95" s="267"/>
      <c r="K95" s="267"/>
      <c r="L95" s="267"/>
      <c r="M95" s="267"/>
      <c r="N95" s="267"/>
      <c r="O95" s="267"/>
      <c r="P95" s="267"/>
      <c r="Q95" s="267"/>
      <c r="R95" s="267"/>
      <c r="S95" s="267"/>
      <c r="T95" s="267"/>
      <c r="U95" s="267"/>
      <c r="V95" s="267"/>
      <c r="W95" s="267"/>
      <c r="X95" s="267"/>
      <c r="Y95" s="267"/>
      <c r="Z95" s="267"/>
      <c r="AA95" s="267"/>
      <c r="AB95" s="543"/>
      <c r="AC95" s="543"/>
      <c r="AD95" s="543"/>
      <c r="AE95" s="543"/>
      <c r="AF95" s="543"/>
      <c r="AG95" s="22"/>
      <c r="AH95" s="11"/>
      <c r="AI95" s="11"/>
      <c r="AJ95" s="11"/>
      <c r="AK95" s="11"/>
      <c r="AL95" s="11"/>
      <c r="AM95" s="11"/>
    </row>
    <row r="96" spans="1:39" ht="21.6" customHeight="1">
      <c r="A96" s="868"/>
      <c r="B96" s="677"/>
      <c r="C96" s="680"/>
      <c r="D96" s="686"/>
      <c r="E96" s="689"/>
      <c r="F96" s="267" t="s">
        <v>169</v>
      </c>
      <c r="G96" s="668"/>
      <c r="H96" s="57"/>
      <c r="I96" s="57"/>
      <c r="J96" s="57"/>
      <c r="K96" s="57"/>
      <c r="L96" s="240"/>
      <c r="M96" s="57"/>
      <c r="N96" s="57"/>
      <c r="O96" s="57"/>
      <c r="P96" s="57"/>
      <c r="Q96" s="240"/>
      <c r="R96" s="57"/>
      <c r="S96" s="57"/>
      <c r="T96" s="57"/>
      <c r="U96" s="57"/>
      <c r="V96" s="240"/>
      <c r="W96" s="57"/>
      <c r="X96" s="57"/>
      <c r="Y96" s="57"/>
      <c r="Z96" s="57"/>
      <c r="AA96" s="240"/>
      <c r="AB96" s="283"/>
      <c r="AC96" s="283"/>
      <c r="AD96" s="283"/>
      <c r="AE96" s="283"/>
      <c r="AF96" s="584"/>
      <c r="AG96" s="22"/>
      <c r="AH96" s="11"/>
      <c r="AI96" s="11"/>
      <c r="AJ96" s="11"/>
      <c r="AK96" s="11"/>
      <c r="AL96" s="11"/>
      <c r="AM96" s="11"/>
    </row>
    <row r="97" spans="1:39" ht="21.6" customHeight="1">
      <c r="A97" s="868"/>
      <c r="B97" s="677"/>
      <c r="C97" s="680"/>
      <c r="D97" s="686"/>
      <c r="E97" s="681" t="s">
        <v>170</v>
      </c>
      <c r="F97" s="538" t="s">
        <v>171</v>
      </c>
      <c r="G97" s="668"/>
      <c r="H97" s="57"/>
      <c r="I97" s="57"/>
      <c r="J97" s="57"/>
      <c r="K97" s="57"/>
      <c r="L97" s="240"/>
      <c r="M97" s="57"/>
      <c r="N97" s="57"/>
      <c r="O97" s="57"/>
      <c r="P97" s="57"/>
      <c r="Q97" s="240"/>
      <c r="R97" s="57"/>
      <c r="S97" s="57"/>
      <c r="T97" s="57"/>
      <c r="U97" s="57"/>
      <c r="V97" s="240"/>
      <c r="W97" s="57"/>
      <c r="X97" s="57"/>
      <c r="Y97" s="57"/>
      <c r="Z97" s="57"/>
      <c r="AA97" s="240"/>
      <c r="AB97" s="283"/>
      <c r="AC97" s="283"/>
      <c r="AD97" s="283"/>
      <c r="AE97" s="283"/>
      <c r="AF97" s="584"/>
      <c r="AG97" s="22"/>
      <c r="AH97" s="11"/>
      <c r="AI97" s="11"/>
      <c r="AJ97" s="11"/>
      <c r="AK97" s="11"/>
      <c r="AL97" s="11"/>
      <c r="AM97" s="11"/>
    </row>
    <row r="98" spans="1:39" ht="21.6" customHeight="1">
      <c r="A98" s="868"/>
      <c r="B98" s="677"/>
      <c r="C98" s="680"/>
      <c r="D98" s="686"/>
      <c r="E98" s="689"/>
      <c r="F98" s="267" t="s">
        <v>172</v>
      </c>
      <c r="G98" s="668"/>
      <c r="H98" s="57"/>
      <c r="I98" s="57"/>
      <c r="J98" s="57"/>
      <c r="K98" s="57"/>
      <c r="L98" s="240"/>
      <c r="M98" s="57"/>
      <c r="N98" s="57"/>
      <c r="O98" s="57"/>
      <c r="P98" s="57"/>
      <c r="Q98" s="240"/>
      <c r="R98" s="57"/>
      <c r="S98" s="57"/>
      <c r="T98" s="57"/>
      <c r="U98" s="57"/>
      <c r="V98" s="240"/>
      <c r="W98" s="57"/>
      <c r="X98" s="57"/>
      <c r="Y98" s="57"/>
      <c r="Z98" s="57"/>
      <c r="AA98" s="240"/>
      <c r="AB98" s="283"/>
      <c r="AC98" s="283"/>
      <c r="AD98" s="283"/>
      <c r="AE98" s="283"/>
      <c r="AF98" s="584"/>
      <c r="AG98" s="22"/>
      <c r="AH98" s="11"/>
      <c r="AI98" s="11"/>
      <c r="AJ98" s="11"/>
      <c r="AK98" s="11"/>
      <c r="AL98" s="11"/>
      <c r="AM98" s="11"/>
    </row>
    <row r="99" spans="1:39" ht="21.6" customHeight="1">
      <c r="A99" s="868"/>
      <c r="B99" s="677"/>
      <c r="C99" s="680"/>
      <c r="D99" s="686"/>
      <c r="E99" s="680"/>
      <c r="F99" s="263" t="s">
        <v>173</v>
      </c>
      <c r="G99" s="932"/>
      <c r="H99" s="52"/>
      <c r="I99" s="52"/>
      <c r="J99" s="52"/>
      <c r="K99" s="52"/>
      <c r="L99" s="56"/>
      <c r="M99" s="52"/>
      <c r="N99" s="52"/>
      <c r="O99" s="52"/>
      <c r="P99" s="52"/>
      <c r="Q99" s="56"/>
      <c r="R99" s="52"/>
      <c r="S99" s="52"/>
      <c r="T99" s="52"/>
      <c r="U99" s="52"/>
      <c r="V99" s="56"/>
      <c r="W99" s="52"/>
      <c r="X99" s="52"/>
      <c r="Y99" s="52"/>
      <c r="Z99" s="52"/>
      <c r="AA99" s="172"/>
      <c r="AB99" s="586"/>
      <c r="AC99" s="586"/>
      <c r="AD99" s="586"/>
      <c r="AE99" s="586"/>
      <c r="AF99" s="390"/>
      <c r="AG99" s="11"/>
      <c r="AH99" s="11"/>
      <c r="AI99" s="11"/>
      <c r="AJ99" s="11"/>
      <c r="AK99" s="11"/>
      <c r="AL99" s="11"/>
      <c r="AM99" s="11"/>
    </row>
    <row r="100" spans="1:39" ht="21.95" customHeight="1">
      <c r="A100" s="868"/>
      <c r="B100" s="677"/>
      <c r="C100" s="680"/>
      <c r="D100" s="687"/>
      <c r="E100" s="690" t="s">
        <v>174</v>
      </c>
      <c r="F100" s="534" t="s">
        <v>175</v>
      </c>
      <c r="G100" s="864"/>
      <c r="H100" s="616"/>
      <c r="I100" s="452"/>
      <c r="J100" s="452"/>
      <c r="K100" s="452"/>
      <c r="L100" s="617"/>
      <c r="M100" s="452"/>
      <c r="N100" s="452"/>
      <c r="O100" s="452"/>
      <c r="P100" s="452"/>
      <c r="Q100" s="617"/>
      <c r="R100" s="452"/>
      <c r="S100" s="452"/>
      <c r="T100" s="452"/>
      <c r="U100" s="452"/>
      <c r="V100" s="617"/>
      <c r="W100" s="452"/>
      <c r="X100" s="452"/>
      <c r="Y100" s="452"/>
      <c r="Z100" s="452"/>
      <c r="AA100" s="617"/>
      <c r="AB100" s="292"/>
      <c r="AC100" s="292"/>
      <c r="AD100" s="292"/>
      <c r="AE100" s="292"/>
      <c r="AF100" s="618"/>
      <c r="AG100" s="22"/>
      <c r="AH100" s="11"/>
      <c r="AI100" s="11"/>
      <c r="AJ100" s="11"/>
      <c r="AK100" s="11"/>
      <c r="AL100" s="11"/>
      <c r="AM100" s="11"/>
    </row>
    <row r="101" spans="1:39" ht="21.95" customHeight="1">
      <c r="A101" s="868"/>
      <c r="B101" s="677"/>
      <c r="C101" s="680"/>
      <c r="D101" s="687"/>
      <c r="E101" s="691"/>
      <c r="F101" s="535" t="s">
        <v>176</v>
      </c>
      <c r="G101" s="668"/>
      <c r="H101" s="619"/>
      <c r="I101" s="57"/>
      <c r="J101" s="57"/>
      <c r="K101" s="57"/>
      <c r="L101" s="240"/>
      <c r="M101" s="57"/>
      <c r="N101" s="57"/>
      <c r="O101" s="57"/>
      <c r="P101" s="57"/>
      <c r="Q101" s="240"/>
      <c r="R101" s="57"/>
      <c r="S101" s="57"/>
      <c r="T101" s="57"/>
      <c r="U101" s="57"/>
      <c r="V101" s="240"/>
      <c r="W101" s="57"/>
      <c r="X101" s="57"/>
      <c r="Y101" s="57"/>
      <c r="Z101" s="57"/>
      <c r="AA101" s="240"/>
      <c r="AB101" s="283"/>
      <c r="AC101" s="283"/>
      <c r="AD101" s="283"/>
      <c r="AE101" s="283"/>
      <c r="AF101" s="620"/>
      <c r="AG101" s="22"/>
      <c r="AH101" s="11"/>
      <c r="AI101" s="11"/>
      <c r="AJ101" s="11"/>
      <c r="AK101" s="11"/>
      <c r="AL101" s="11"/>
      <c r="AM101" s="11"/>
    </row>
    <row r="102" spans="1:39" ht="21.95" customHeight="1">
      <c r="A102" s="868"/>
      <c r="B102" s="677"/>
      <c r="C102" s="680"/>
      <c r="D102" s="687"/>
      <c r="E102" s="691"/>
      <c r="F102" s="535" t="s">
        <v>177</v>
      </c>
      <c r="G102" s="668"/>
      <c r="H102" s="619"/>
      <c r="I102" s="57"/>
      <c r="J102" s="57"/>
      <c r="K102" s="57"/>
      <c r="L102" s="240"/>
      <c r="M102" s="57"/>
      <c r="N102" s="57"/>
      <c r="O102" s="57"/>
      <c r="P102" s="57"/>
      <c r="Q102" s="240"/>
      <c r="R102" s="57"/>
      <c r="S102" s="57"/>
      <c r="T102" s="57"/>
      <c r="U102" s="57"/>
      <c r="V102" s="240"/>
      <c r="W102" s="57"/>
      <c r="X102" s="57"/>
      <c r="Y102" s="57"/>
      <c r="Z102" s="57"/>
      <c r="AA102" s="240"/>
      <c r="AB102" s="283"/>
      <c r="AC102" s="283"/>
      <c r="AD102" s="283"/>
      <c r="AE102" s="283"/>
      <c r="AF102" s="620"/>
      <c r="AG102" s="22"/>
      <c r="AH102" s="11"/>
      <c r="AI102" s="11"/>
      <c r="AJ102" s="11"/>
      <c r="AK102" s="11"/>
      <c r="AL102" s="11"/>
      <c r="AM102" s="11"/>
    </row>
    <row r="103" spans="1:39" ht="21.95" customHeight="1">
      <c r="A103" s="868"/>
      <c r="B103" s="677"/>
      <c r="C103" s="680"/>
      <c r="D103" s="687"/>
      <c r="E103" s="691"/>
      <c r="F103" s="535" t="s">
        <v>178</v>
      </c>
      <c r="G103" s="668"/>
      <c r="H103" s="619"/>
      <c r="I103" s="57"/>
      <c r="J103" s="57"/>
      <c r="K103" s="57"/>
      <c r="L103" s="240"/>
      <c r="M103" s="57"/>
      <c r="N103" s="57"/>
      <c r="O103" s="57"/>
      <c r="P103" s="57"/>
      <c r="Q103" s="240"/>
      <c r="R103" s="57"/>
      <c r="S103" s="57"/>
      <c r="T103" s="57"/>
      <c r="U103" s="57"/>
      <c r="V103" s="240"/>
      <c r="W103" s="57"/>
      <c r="X103" s="57"/>
      <c r="Y103" s="57"/>
      <c r="Z103" s="57"/>
      <c r="AA103" s="240"/>
      <c r="AB103" s="283"/>
      <c r="AC103" s="283"/>
      <c r="AD103" s="283"/>
      <c r="AE103" s="283"/>
      <c r="AF103" s="620"/>
      <c r="AG103" s="22"/>
      <c r="AH103" s="11"/>
      <c r="AI103" s="11"/>
      <c r="AJ103" s="11"/>
      <c r="AK103" s="11"/>
      <c r="AL103" s="11"/>
      <c r="AM103" s="11"/>
    </row>
    <row r="104" spans="1:39" ht="21.95" customHeight="1">
      <c r="A104" s="868"/>
      <c r="B104" s="677"/>
      <c r="C104" s="680"/>
      <c r="D104" s="688"/>
      <c r="E104" s="692"/>
      <c r="F104" s="362" t="s">
        <v>179</v>
      </c>
      <c r="G104" s="915"/>
      <c r="H104" s="621"/>
      <c r="I104" s="456"/>
      <c r="J104" s="456"/>
      <c r="K104" s="456"/>
      <c r="L104" s="622"/>
      <c r="M104" s="456"/>
      <c r="N104" s="456"/>
      <c r="O104" s="456"/>
      <c r="P104" s="456"/>
      <c r="Q104" s="622"/>
      <c r="R104" s="456"/>
      <c r="S104" s="456"/>
      <c r="T104" s="456"/>
      <c r="U104" s="456"/>
      <c r="V104" s="622"/>
      <c r="W104" s="456"/>
      <c r="X104" s="456"/>
      <c r="Y104" s="456"/>
      <c r="Z104" s="456"/>
      <c r="AA104" s="622"/>
      <c r="AB104" s="293"/>
      <c r="AC104" s="293"/>
      <c r="AD104" s="293"/>
      <c r="AE104" s="293"/>
      <c r="AF104" s="623"/>
      <c r="AG104" s="22"/>
      <c r="AH104" s="11"/>
      <c r="AI104" s="11"/>
      <c r="AJ104" s="11"/>
      <c r="AK104" s="11"/>
      <c r="AL104" s="11"/>
      <c r="AM104" s="11"/>
    </row>
    <row r="105" spans="1:39" ht="21.95" customHeight="1">
      <c r="A105" s="868"/>
      <c r="B105" s="677"/>
      <c r="C105" s="680"/>
      <c r="D105" s="686" t="s">
        <v>54</v>
      </c>
      <c r="E105" s="680" t="s">
        <v>180</v>
      </c>
      <c r="F105" s="263" t="s">
        <v>313</v>
      </c>
      <c r="G105" s="932"/>
      <c r="H105" s="518"/>
      <c r="I105" s="520"/>
      <c r="J105" s="520"/>
      <c r="K105" s="520"/>
      <c r="L105" s="520"/>
      <c r="M105" s="520"/>
      <c r="N105" s="520"/>
      <c r="O105" s="520"/>
      <c r="P105" s="520"/>
      <c r="Q105" s="520"/>
      <c r="R105" s="520"/>
      <c r="S105" s="520"/>
      <c r="T105" s="520"/>
      <c r="U105" s="520"/>
      <c r="V105" s="520"/>
      <c r="W105" s="520"/>
      <c r="X105" s="520"/>
      <c r="Y105" s="520"/>
      <c r="Z105" s="520"/>
      <c r="AA105" s="520"/>
      <c r="AB105" s="553"/>
      <c r="AC105" s="553"/>
      <c r="AD105" s="553"/>
      <c r="AE105" s="553"/>
      <c r="AF105" s="554"/>
      <c r="AG105" s="11"/>
      <c r="AH105" s="11"/>
      <c r="AI105" s="11"/>
      <c r="AJ105" s="11"/>
      <c r="AK105" s="11"/>
      <c r="AL105" s="11"/>
      <c r="AM105" s="11"/>
    </row>
    <row r="106" spans="1:39" ht="21.95" customHeight="1">
      <c r="A106" s="868"/>
      <c r="B106" s="677"/>
      <c r="C106" s="680"/>
      <c r="D106" s="686"/>
      <c r="E106" s="689"/>
      <c r="F106" s="267" t="s">
        <v>169</v>
      </c>
      <c r="G106" s="668"/>
      <c r="H106" s="240"/>
      <c r="I106" s="240"/>
      <c r="J106" s="240"/>
      <c r="K106" s="240"/>
      <c r="L106" s="203"/>
      <c r="M106" s="240"/>
      <c r="N106" s="240"/>
      <c r="O106" s="240"/>
      <c r="P106" s="240"/>
      <c r="Q106" s="203"/>
      <c r="R106" s="240"/>
      <c r="S106" s="240"/>
      <c r="T106" s="240"/>
      <c r="U106" s="240"/>
      <c r="V106" s="203"/>
      <c r="W106" s="240"/>
      <c r="X106" s="240"/>
      <c r="Y106" s="240"/>
      <c r="Z106" s="240"/>
      <c r="AA106" s="551"/>
      <c r="AB106" s="320"/>
      <c r="AC106" s="284"/>
      <c r="AD106" s="320"/>
      <c r="AE106" s="284"/>
      <c r="AF106" s="721"/>
      <c r="AG106" s="22"/>
      <c r="AH106" s="11"/>
      <c r="AI106" s="11"/>
      <c r="AJ106" s="11"/>
      <c r="AK106" s="11"/>
      <c r="AL106" s="11"/>
      <c r="AM106" s="11"/>
    </row>
    <row r="107" spans="1:39" ht="21.95" customHeight="1">
      <c r="A107" s="868"/>
      <c r="B107" s="677"/>
      <c r="C107" s="680"/>
      <c r="D107" s="686"/>
      <c r="E107" s="681" t="s">
        <v>181</v>
      </c>
      <c r="F107" s="267" t="s">
        <v>171</v>
      </c>
      <c r="G107" s="668"/>
      <c r="H107" s="240"/>
      <c r="I107" s="416"/>
      <c r="J107" s="416"/>
      <c r="K107" s="416"/>
      <c r="L107" s="188"/>
      <c r="M107" s="416"/>
      <c r="N107" s="416"/>
      <c r="O107" s="416"/>
      <c r="P107" s="416"/>
      <c r="Q107" s="188"/>
      <c r="R107" s="416"/>
      <c r="S107" s="416"/>
      <c r="T107" s="416"/>
      <c r="U107" s="416"/>
      <c r="V107" s="188"/>
      <c r="W107" s="416"/>
      <c r="X107" s="416"/>
      <c r="Y107" s="416"/>
      <c r="Z107" s="416"/>
      <c r="AA107" s="552"/>
      <c r="AB107" s="316"/>
      <c r="AC107" s="313"/>
      <c r="AD107" s="316"/>
      <c r="AE107" s="313"/>
      <c r="AF107" s="722"/>
      <c r="AG107" s="22"/>
      <c r="AH107" s="11"/>
      <c r="AI107" s="11"/>
      <c r="AJ107" s="11"/>
      <c r="AK107" s="11"/>
      <c r="AL107" s="11"/>
      <c r="AM107" s="11"/>
    </row>
    <row r="108" spans="1:39" ht="21.95" customHeight="1">
      <c r="A108" s="868"/>
      <c r="B108" s="677"/>
      <c r="C108" s="680"/>
      <c r="D108" s="686"/>
      <c r="E108" s="689"/>
      <c r="F108" s="267" t="s">
        <v>172</v>
      </c>
      <c r="G108" s="668"/>
      <c r="H108" s="240"/>
      <c r="I108" s="416"/>
      <c r="J108" s="416"/>
      <c r="K108" s="416"/>
      <c r="L108" s="188"/>
      <c r="M108" s="416"/>
      <c r="N108" s="416"/>
      <c r="O108" s="416"/>
      <c r="P108" s="416"/>
      <c r="Q108" s="188"/>
      <c r="R108" s="416"/>
      <c r="S108" s="416"/>
      <c r="T108" s="416"/>
      <c r="U108" s="416"/>
      <c r="V108" s="188"/>
      <c r="W108" s="416"/>
      <c r="X108" s="416"/>
      <c r="Y108" s="416"/>
      <c r="Z108" s="416"/>
      <c r="AA108" s="552"/>
      <c r="AB108" s="316"/>
      <c r="AC108" s="313"/>
      <c r="AD108" s="316"/>
      <c r="AE108" s="313"/>
      <c r="AF108" s="722"/>
      <c r="AG108" s="23"/>
      <c r="AH108" s="11"/>
      <c r="AI108" s="11"/>
      <c r="AJ108" s="11"/>
      <c r="AK108" s="11"/>
      <c r="AL108" s="11"/>
      <c r="AM108" s="11"/>
    </row>
    <row r="109" spans="1:39" ht="21.95" customHeight="1">
      <c r="A109" s="868"/>
      <c r="B109" s="677"/>
      <c r="C109" s="680"/>
      <c r="D109" s="686"/>
      <c r="E109" s="680"/>
      <c r="F109" s="263" t="s">
        <v>173</v>
      </c>
      <c r="G109" s="932"/>
      <c r="H109" s="56"/>
      <c r="I109" s="302"/>
      <c r="J109" s="302"/>
      <c r="K109" s="303"/>
      <c r="L109" s="304"/>
      <c r="M109" s="305"/>
      <c r="N109" s="302"/>
      <c r="O109" s="302"/>
      <c r="P109" s="306"/>
      <c r="Q109" s="307"/>
      <c r="R109" s="308"/>
      <c r="S109" s="302"/>
      <c r="T109" s="302"/>
      <c r="U109" s="306"/>
      <c r="V109" s="307"/>
      <c r="W109" s="308"/>
      <c r="X109" s="302"/>
      <c r="Y109" s="302"/>
      <c r="Z109" s="306"/>
      <c r="AA109" s="309"/>
      <c r="AB109" s="317"/>
      <c r="AC109" s="349"/>
      <c r="AD109" s="317"/>
      <c r="AE109" s="349"/>
      <c r="AF109" s="722"/>
      <c r="AG109" s="333"/>
      <c r="AH109" s="11"/>
      <c r="AI109" s="11"/>
      <c r="AJ109" s="11"/>
      <c r="AK109" s="11"/>
      <c r="AL109" s="11"/>
      <c r="AM109" s="11"/>
    </row>
    <row r="110" spans="1:39" ht="21.95" customHeight="1">
      <c r="A110" s="868"/>
      <c r="B110" s="677"/>
      <c r="C110" s="680"/>
      <c r="D110" s="687"/>
      <c r="E110" s="690" t="s">
        <v>182</v>
      </c>
      <c r="F110" s="534" t="s">
        <v>175</v>
      </c>
      <c r="G110" s="864"/>
      <c r="H110" s="241"/>
      <c r="I110" s="446"/>
      <c r="J110" s="408"/>
      <c r="K110" s="408"/>
      <c r="L110" s="626"/>
      <c r="M110" s="408"/>
      <c r="N110" s="408"/>
      <c r="O110" s="408"/>
      <c r="P110" s="408"/>
      <c r="Q110" s="626"/>
      <c r="R110" s="408"/>
      <c r="S110" s="408"/>
      <c r="T110" s="408"/>
      <c r="U110" s="408"/>
      <c r="V110" s="626"/>
      <c r="W110" s="408"/>
      <c r="X110" s="408"/>
      <c r="Y110" s="408"/>
      <c r="Z110" s="408"/>
      <c r="AA110" s="627"/>
      <c r="AB110" s="318"/>
      <c r="AC110" s="312"/>
      <c r="AD110" s="318"/>
      <c r="AE110" s="312"/>
      <c r="AF110" s="999"/>
      <c r="AG110" s="22"/>
      <c r="AH110" s="11"/>
      <c r="AI110" s="11"/>
      <c r="AJ110" s="11"/>
      <c r="AK110" s="11"/>
      <c r="AL110" s="11"/>
      <c r="AM110" s="11"/>
    </row>
    <row r="111" spans="1:39" ht="21.95" customHeight="1">
      <c r="A111" s="868"/>
      <c r="B111" s="677"/>
      <c r="C111" s="680"/>
      <c r="D111" s="687"/>
      <c r="E111" s="845"/>
      <c r="F111" s="536" t="s">
        <v>176</v>
      </c>
      <c r="G111" s="668"/>
      <c r="H111" s="242"/>
      <c r="I111" s="442"/>
      <c r="J111" s="416"/>
      <c r="K111" s="416"/>
      <c r="L111" s="624"/>
      <c r="M111" s="416"/>
      <c r="N111" s="416"/>
      <c r="O111" s="416"/>
      <c r="P111" s="416"/>
      <c r="Q111" s="624"/>
      <c r="R111" s="416"/>
      <c r="S111" s="416"/>
      <c r="T111" s="416"/>
      <c r="U111" s="416"/>
      <c r="V111" s="624"/>
      <c r="W111" s="416"/>
      <c r="X111" s="416"/>
      <c r="Y111" s="416"/>
      <c r="Z111" s="416"/>
      <c r="AA111" s="625"/>
      <c r="AB111" s="284"/>
      <c r="AC111" s="313"/>
      <c r="AD111" s="284"/>
      <c r="AE111" s="313"/>
      <c r="AF111" s="1000"/>
      <c r="AG111" s="22"/>
      <c r="AH111" s="11"/>
      <c r="AI111" s="11"/>
      <c r="AJ111" s="11"/>
      <c r="AK111" s="11"/>
      <c r="AL111" s="11"/>
      <c r="AM111" s="11"/>
    </row>
    <row r="112" spans="1:39" ht="21.95" customHeight="1">
      <c r="A112" s="868"/>
      <c r="B112" s="677"/>
      <c r="C112" s="680"/>
      <c r="D112" s="687"/>
      <c r="E112" s="845"/>
      <c r="F112" s="536" t="s">
        <v>177</v>
      </c>
      <c r="G112" s="668"/>
      <c r="H112" s="242"/>
      <c r="I112" s="442"/>
      <c r="J112" s="416"/>
      <c r="K112" s="416"/>
      <c r="L112" s="624"/>
      <c r="M112" s="416"/>
      <c r="N112" s="416"/>
      <c r="O112" s="416"/>
      <c r="P112" s="416"/>
      <c r="Q112" s="624"/>
      <c r="R112" s="416"/>
      <c r="S112" s="416"/>
      <c r="T112" s="416"/>
      <c r="U112" s="416"/>
      <c r="V112" s="624"/>
      <c r="W112" s="416"/>
      <c r="X112" s="416"/>
      <c r="Y112" s="416"/>
      <c r="Z112" s="416"/>
      <c r="AA112" s="625"/>
      <c r="AB112" s="284"/>
      <c r="AC112" s="313"/>
      <c r="AD112" s="284"/>
      <c r="AE112" s="313"/>
      <c r="AF112" s="1000"/>
      <c r="AG112" s="22"/>
      <c r="AH112" s="11"/>
      <c r="AI112" s="11"/>
      <c r="AJ112" s="11"/>
      <c r="AK112" s="11"/>
      <c r="AL112" s="11"/>
      <c r="AM112" s="11"/>
    </row>
    <row r="113" spans="1:39" ht="19.5" customHeight="1">
      <c r="A113" s="868"/>
      <c r="B113" s="677"/>
      <c r="C113" s="680"/>
      <c r="D113" s="687"/>
      <c r="E113" s="845"/>
      <c r="F113" s="536" t="s">
        <v>178</v>
      </c>
      <c r="G113" s="668"/>
      <c r="H113" s="242"/>
      <c r="I113" s="442"/>
      <c r="J113" s="416"/>
      <c r="K113" s="416"/>
      <c r="L113" s="624"/>
      <c r="M113" s="416"/>
      <c r="N113" s="416"/>
      <c r="O113" s="416"/>
      <c r="P113" s="416"/>
      <c r="Q113" s="624"/>
      <c r="R113" s="416"/>
      <c r="S113" s="416"/>
      <c r="T113" s="416"/>
      <c r="U113" s="416"/>
      <c r="V113" s="624"/>
      <c r="W113" s="416"/>
      <c r="X113" s="416"/>
      <c r="Y113" s="416"/>
      <c r="Z113" s="416"/>
      <c r="AA113" s="625"/>
      <c r="AB113" s="284"/>
      <c r="AC113" s="313"/>
      <c r="AD113" s="284"/>
      <c r="AE113" s="313"/>
      <c r="AF113" s="1000"/>
      <c r="AG113" s="22"/>
      <c r="AH113" s="11"/>
      <c r="AI113" s="11"/>
      <c r="AJ113" s="11"/>
      <c r="AK113" s="11"/>
      <c r="AL113" s="11"/>
      <c r="AM113" s="11"/>
    </row>
    <row r="114" spans="1:39" ht="19.5" customHeight="1">
      <c r="A114" s="868"/>
      <c r="B114" s="677"/>
      <c r="C114" s="682"/>
      <c r="D114" s="693"/>
      <c r="E114" s="692"/>
      <c r="F114" s="362" t="s">
        <v>179</v>
      </c>
      <c r="G114" s="915"/>
      <c r="H114" s="243"/>
      <c r="I114" s="622"/>
      <c r="J114" s="425"/>
      <c r="K114" s="425"/>
      <c r="L114" s="628"/>
      <c r="M114" s="425"/>
      <c r="N114" s="425"/>
      <c r="O114" s="425"/>
      <c r="P114" s="425"/>
      <c r="Q114" s="628"/>
      <c r="R114" s="425"/>
      <c r="S114" s="425"/>
      <c r="T114" s="425"/>
      <c r="U114" s="425"/>
      <c r="V114" s="628"/>
      <c r="W114" s="425"/>
      <c r="X114" s="425"/>
      <c r="Y114" s="425"/>
      <c r="Z114" s="425"/>
      <c r="AA114" s="629"/>
      <c r="AB114" s="319"/>
      <c r="AC114" s="314"/>
      <c r="AD114" s="319"/>
      <c r="AE114" s="314"/>
      <c r="AF114" s="1001"/>
      <c r="AG114" s="22"/>
      <c r="AH114" s="11"/>
      <c r="AI114" s="11"/>
      <c r="AJ114" s="11"/>
      <c r="AK114" s="11"/>
      <c r="AL114" s="11"/>
      <c r="AM114" s="11"/>
    </row>
    <row r="115" spans="1:39" ht="21" customHeight="1">
      <c r="A115" s="868"/>
      <c r="B115" s="677"/>
      <c r="C115" s="688" t="s">
        <v>183</v>
      </c>
      <c r="D115" s="754"/>
      <c r="E115" s="809"/>
      <c r="F115" s="743" t="s">
        <v>184</v>
      </c>
      <c r="G115" s="932"/>
      <c r="H115" s="49"/>
      <c r="I115" s="49"/>
      <c r="J115" s="858"/>
      <c r="K115" s="803"/>
      <c r="L115" s="676"/>
      <c r="M115" s="49"/>
      <c r="N115" s="49"/>
      <c r="O115" s="858"/>
      <c r="P115" s="803"/>
      <c r="Q115" s="676"/>
      <c r="R115" s="49"/>
      <c r="S115" s="49"/>
      <c r="T115" s="858"/>
      <c r="U115" s="803"/>
      <c r="V115" s="676"/>
      <c r="W115" s="49"/>
      <c r="X115" s="49"/>
      <c r="Y115" s="858"/>
      <c r="Z115" s="803"/>
      <c r="AA115" s="854"/>
      <c r="AB115" s="639"/>
      <c r="AC115" s="640"/>
      <c r="AD115" s="1002"/>
      <c r="AE115" s="707"/>
      <c r="AF115" s="764"/>
      <c r="AG115" s="22"/>
      <c r="AH115" s="11"/>
      <c r="AI115" s="11"/>
      <c r="AJ115" s="11"/>
      <c r="AK115" s="11"/>
      <c r="AL115" s="11"/>
      <c r="AM115" s="11"/>
    </row>
    <row r="116" spans="1:39" ht="21" customHeight="1">
      <c r="A116" s="868"/>
      <c r="B116" s="677"/>
      <c r="C116" s="936" t="s">
        <v>185</v>
      </c>
      <c r="D116" s="937"/>
      <c r="E116" s="938"/>
      <c r="F116" s="743"/>
      <c r="G116" s="932"/>
      <c r="H116" s="31"/>
      <c r="I116" s="37"/>
      <c r="J116" s="899"/>
      <c r="K116" s="900"/>
      <c r="L116" s="901"/>
      <c r="M116" s="153"/>
      <c r="N116" s="154"/>
      <c r="O116" s="906"/>
      <c r="P116" s="907"/>
      <c r="Q116" s="908"/>
      <c r="R116" s="153"/>
      <c r="S116" s="155"/>
      <c r="T116" s="906"/>
      <c r="U116" s="907"/>
      <c r="V116" s="908"/>
      <c r="W116" s="153"/>
      <c r="X116" s="154"/>
      <c r="Y116" s="899"/>
      <c r="Z116" s="900"/>
      <c r="AA116" s="900"/>
      <c r="AB116" s="296"/>
      <c r="AC116" s="296"/>
      <c r="AD116" s="729"/>
      <c r="AE116" s="729"/>
      <c r="AF116" s="729"/>
      <c r="AG116" s="22"/>
      <c r="AH116" s="11"/>
      <c r="AI116" s="11"/>
      <c r="AJ116" s="11"/>
      <c r="AK116" s="11"/>
      <c r="AL116" s="11"/>
      <c r="AM116" s="11"/>
    </row>
    <row r="117" spans="1:39" ht="25.35" customHeight="1">
      <c r="A117" s="868"/>
      <c r="B117" s="871" t="s">
        <v>188</v>
      </c>
      <c r="C117" s="698" t="s">
        <v>189</v>
      </c>
      <c r="D117" s="685" t="s">
        <v>54</v>
      </c>
      <c r="E117" s="679" t="s">
        <v>190</v>
      </c>
      <c r="F117" s="24" t="s">
        <v>191</v>
      </c>
      <c r="G117" s="675"/>
      <c r="I117" s="37"/>
      <c r="J117" s="970"/>
      <c r="K117" s="807"/>
      <c r="L117" s="807"/>
      <c r="M117" s="807"/>
      <c r="N117" s="807"/>
      <c r="O117" s="807"/>
      <c r="P117" s="807"/>
      <c r="Q117" s="807"/>
      <c r="R117" s="807"/>
      <c r="S117" s="807"/>
      <c r="T117" s="807"/>
      <c r="U117" s="807"/>
      <c r="V117" s="807"/>
      <c r="W117" s="807"/>
      <c r="X117" s="807"/>
      <c r="Y117" s="807"/>
      <c r="Z117" s="807"/>
      <c r="AA117" s="807"/>
      <c r="AB117" s="57"/>
      <c r="AC117" s="57"/>
      <c r="AD117" s="965"/>
      <c r="AE117" s="965"/>
      <c r="AF117" s="965"/>
      <c r="AG117" s="22"/>
      <c r="AH117" s="11"/>
      <c r="AI117" s="11"/>
      <c r="AJ117" s="11"/>
      <c r="AK117" s="11"/>
      <c r="AL117" s="11"/>
      <c r="AM117" s="11"/>
    </row>
    <row r="118" spans="1:39" ht="25.35" customHeight="1">
      <c r="A118" s="868"/>
      <c r="B118" s="872"/>
      <c r="C118" s="699"/>
      <c r="D118" s="686"/>
      <c r="E118" s="680"/>
      <c r="F118" s="262" t="s">
        <v>192</v>
      </c>
      <c r="G118" s="932"/>
      <c r="H118" s="37"/>
      <c r="I118" s="37"/>
      <c r="J118" s="970"/>
      <c r="K118" s="807"/>
      <c r="L118" s="807"/>
      <c r="M118" s="807"/>
      <c r="N118" s="807"/>
      <c r="O118" s="807"/>
      <c r="P118" s="807"/>
      <c r="Q118" s="807"/>
      <c r="R118" s="807"/>
      <c r="S118" s="807"/>
      <c r="T118" s="807"/>
      <c r="U118" s="807"/>
      <c r="V118" s="807"/>
      <c r="W118" s="807"/>
      <c r="X118" s="807"/>
      <c r="Y118" s="807"/>
      <c r="Z118" s="807"/>
      <c r="AA118" s="807"/>
      <c r="AB118" s="57"/>
      <c r="AC118" s="57"/>
      <c r="AD118" s="965"/>
      <c r="AE118" s="965"/>
      <c r="AF118" s="965"/>
      <c r="AG118" s="22"/>
      <c r="AH118" s="11"/>
      <c r="AI118" s="11"/>
      <c r="AJ118" s="11"/>
      <c r="AK118" s="11"/>
      <c r="AL118" s="11"/>
      <c r="AM118" s="11"/>
    </row>
    <row r="119" spans="1:39" ht="25.35" customHeight="1">
      <c r="A119" s="868"/>
      <c r="B119" s="872"/>
      <c r="C119" s="699"/>
      <c r="D119" s="686"/>
      <c r="E119" s="680"/>
      <c r="F119" s="262" t="s">
        <v>193</v>
      </c>
      <c r="G119" s="932"/>
      <c r="H119" s="30"/>
      <c r="I119" s="38"/>
      <c r="J119" s="970"/>
      <c r="K119" s="807"/>
      <c r="L119" s="807"/>
      <c r="M119" s="807"/>
      <c r="N119" s="807"/>
      <c r="O119" s="807"/>
      <c r="P119" s="807"/>
      <c r="Q119" s="807"/>
      <c r="R119" s="807"/>
      <c r="S119" s="807"/>
      <c r="T119" s="807"/>
      <c r="U119" s="807"/>
      <c r="V119" s="807"/>
      <c r="W119" s="807"/>
      <c r="X119" s="807"/>
      <c r="Y119" s="807"/>
      <c r="Z119" s="807"/>
      <c r="AA119" s="807"/>
      <c r="AB119" s="57"/>
      <c r="AC119" s="57"/>
      <c r="AD119" s="965"/>
      <c r="AE119" s="965"/>
      <c r="AF119" s="965"/>
      <c r="AG119" s="22"/>
      <c r="AH119" s="11"/>
      <c r="AI119" s="11"/>
      <c r="AJ119" s="11"/>
      <c r="AK119" s="11"/>
      <c r="AL119" s="11"/>
      <c r="AM119" s="11"/>
    </row>
    <row r="120" spans="1:39" ht="25.35" customHeight="1">
      <c r="A120" s="868"/>
      <c r="B120" s="872"/>
      <c r="C120" s="699"/>
      <c r="D120" s="686"/>
      <c r="E120" s="680"/>
      <c r="F120" s="262" t="s">
        <v>194</v>
      </c>
      <c r="G120" s="932"/>
      <c r="H120" s="30"/>
      <c r="I120" s="38"/>
      <c r="J120" s="970"/>
      <c r="K120" s="807"/>
      <c r="L120" s="807"/>
      <c r="M120" s="807"/>
      <c r="N120" s="807"/>
      <c r="O120" s="807"/>
      <c r="P120" s="807"/>
      <c r="Q120" s="807"/>
      <c r="R120" s="807"/>
      <c r="S120" s="807"/>
      <c r="T120" s="807"/>
      <c r="U120" s="807"/>
      <c r="V120" s="807"/>
      <c r="W120" s="807"/>
      <c r="X120" s="807"/>
      <c r="Y120" s="807"/>
      <c r="Z120" s="807"/>
      <c r="AA120" s="807"/>
      <c r="AB120" s="57"/>
      <c r="AC120" s="57"/>
      <c r="AD120" s="965"/>
      <c r="AE120" s="965"/>
      <c r="AF120" s="965"/>
      <c r="AG120" s="22"/>
      <c r="AH120" s="11"/>
      <c r="AI120" s="11"/>
      <c r="AJ120" s="11"/>
      <c r="AK120" s="11"/>
      <c r="AL120" s="11"/>
      <c r="AM120" s="11"/>
    </row>
    <row r="121" spans="1:39" ht="25.35" customHeight="1">
      <c r="A121" s="868"/>
      <c r="B121" s="872"/>
      <c r="C121" s="699"/>
      <c r="D121" s="686"/>
      <c r="E121" s="680"/>
      <c r="F121" s="262" t="s">
        <v>195</v>
      </c>
      <c r="G121" s="932"/>
      <c r="H121" s="30"/>
      <c r="I121" s="38"/>
      <c r="J121" s="970"/>
      <c r="K121" s="807"/>
      <c r="L121" s="807"/>
      <c r="M121" s="807"/>
      <c r="N121" s="807"/>
      <c r="O121" s="807"/>
      <c r="P121" s="807"/>
      <c r="Q121" s="807"/>
      <c r="R121" s="807"/>
      <c r="S121" s="807"/>
      <c r="T121" s="807"/>
      <c r="U121" s="807"/>
      <c r="V121" s="807"/>
      <c r="W121" s="807"/>
      <c r="X121" s="807"/>
      <c r="Y121" s="807"/>
      <c r="Z121" s="807"/>
      <c r="AA121" s="807"/>
      <c r="AB121" s="57"/>
      <c r="AC121" s="57"/>
      <c r="AD121" s="965"/>
      <c r="AE121" s="965"/>
      <c r="AF121" s="965"/>
      <c r="AG121" s="22"/>
      <c r="AH121" s="11"/>
      <c r="AI121" s="11"/>
      <c r="AJ121" s="11"/>
      <c r="AK121" s="11"/>
      <c r="AL121" s="11"/>
      <c r="AM121" s="11"/>
    </row>
    <row r="122" spans="1:39" ht="25.35" customHeight="1">
      <c r="A122" s="868"/>
      <c r="B122" s="872"/>
      <c r="C122" s="699"/>
      <c r="D122" s="686"/>
      <c r="E122" s="682"/>
      <c r="F122" s="262" t="s">
        <v>196</v>
      </c>
      <c r="G122" s="932"/>
      <c r="H122" s="30"/>
      <c r="I122" s="38"/>
      <c r="J122" s="970"/>
      <c r="K122" s="807"/>
      <c r="L122" s="807"/>
      <c r="M122" s="807"/>
      <c r="N122" s="807"/>
      <c r="O122" s="807"/>
      <c r="P122" s="807"/>
      <c r="Q122" s="807"/>
      <c r="R122" s="807"/>
      <c r="S122" s="807"/>
      <c r="T122" s="807"/>
      <c r="U122" s="807"/>
      <c r="V122" s="807"/>
      <c r="W122" s="807"/>
      <c r="X122" s="807"/>
      <c r="Y122" s="807"/>
      <c r="Z122" s="807"/>
      <c r="AA122" s="807"/>
      <c r="AB122" s="57"/>
      <c r="AC122" s="57"/>
      <c r="AD122" s="965"/>
      <c r="AE122" s="965"/>
      <c r="AF122" s="965"/>
      <c r="AG122" s="22"/>
      <c r="AH122" s="11"/>
      <c r="AI122" s="11"/>
      <c r="AJ122" s="11"/>
      <c r="AK122" s="11"/>
      <c r="AL122" s="11"/>
      <c r="AM122" s="11"/>
    </row>
    <row r="123" spans="1:39" ht="25.35" customHeight="1">
      <c r="A123" s="868"/>
      <c r="B123" s="872"/>
      <c r="C123" s="699"/>
      <c r="D123" s="686"/>
      <c r="E123" s="679" t="s">
        <v>197</v>
      </c>
      <c r="F123" s="253" t="s">
        <v>198</v>
      </c>
      <c r="G123" s="932"/>
      <c r="H123" s="30"/>
      <c r="I123" s="38"/>
      <c r="J123" s="970"/>
      <c r="K123" s="807"/>
      <c r="L123" s="807"/>
      <c r="M123" s="807"/>
      <c r="N123" s="807"/>
      <c r="O123" s="807"/>
      <c r="P123" s="807"/>
      <c r="Q123" s="807"/>
      <c r="R123" s="807"/>
      <c r="S123" s="807"/>
      <c r="T123" s="807"/>
      <c r="U123" s="807"/>
      <c r="V123" s="807"/>
      <c r="W123" s="807"/>
      <c r="X123" s="807"/>
      <c r="Y123" s="807"/>
      <c r="Z123" s="807"/>
      <c r="AA123" s="807"/>
      <c r="AB123" s="57"/>
      <c r="AC123" s="57"/>
      <c r="AD123" s="965"/>
      <c r="AE123" s="965"/>
      <c r="AF123" s="965"/>
      <c r="AG123" s="22"/>
      <c r="AH123" s="11"/>
      <c r="AI123" s="11"/>
      <c r="AJ123" s="11"/>
      <c r="AK123" s="11"/>
      <c r="AL123" s="11"/>
      <c r="AM123" s="11"/>
    </row>
    <row r="124" spans="1:39" ht="25.35" customHeight="1">
      <c r="A124" s="868"/>
      <c r="B124" s="872"/>
      <c r="C124" s="699"/>
      <c r="D124" s="686"/>
      <c r="E124" s="680"/>
      <c r="F124" s="262" t="s">
        <v>199</v>
      </c>
      <c r="G124" s="932"/>
      <c r="H124" s="30"/>
      <c r="I124" s="38"/>
      <c r="J124" s="970"/>
      <c r="K124" s="807"/>
      <c r="L124" s="807"/>
      <c r="M124" s="807"/>
      <c r="N124" s="807"/>
      <c r="O124" s="807"/>
      <c r="P124" s="807"/>
      <c r="Q124" s="807"/>
      <c r="R124" s="807"/>
      <c r="S124" s="807"/>
      <c r="T124" s="807"/>
      <c r="U124" s="807"/>
      <c r="V124" s="807"/>
      <c r="W124" s="807"/>
      <c r="X124" s="807"/>
      <c r="Y124" s="807"/>
      <c r="Z124" s="807"/>
      <c r="AA124" s="807"/>
      <c r="AB124" s="57"/>
      <c r="AC124" s="57"/>
      <c r="AD124" s="965"/>
      <c r="AE124" s="965"/>
      <c r="AF124" s="965"/>
      <c r="AG124" s="22"/>
      <c r="AH124" s="11"/>
      <c r="AI124" s="11"/>
      <c r="AJ124" s="11"/>
      <c r="AK124" s="11"/>
      <c r="AL124" s="11"/>
      <c r="AM124" s="11"/>
    </row>
    <row r="125" spans="1:39" ht="25.35" customHeight="1">
      <c r="A125" s="868"/>
      <c r="B125" s="872"/>
      <c r="C125" s="699"/>
      <c r="D125" s="686"/>
      <c r="E125" s="680"/>
      <c r="F125" s="262" t="s">
        <v>200</v>
      </c>
      <c r="G125" s="932"/>
      <c r="H125" s="30"/>
      <c r="I125" s="38"/>
      <c r="J125" s="970"/>
      <c r="K125" s="807"/>
      <c r="L125" s="807"/>
      <c r="M125" s="807"/>
      <c r="N125" s="807"/>
      <c r="O125" s="807"/>
      <c r="P125" s="807"/>
      <c r="Q125" s="807"/>
      <c r="R125" s="807"/>
      <c r="S125" s="807"/>
      <c r="T125" s="807"/>
      <c r="U125" s="807"/>
      <c r="V125" s="807"/>
      <c r="W125" s="807"/>
      <c r="X125" s="807"/>
      <c r="Y125" s="807"/>
      <c r="Z125" s="807"/>
      <c r="AA125" s="807"/>
      <c r="AB125" s="57"/>
      <c r="AC125" s="57"/>
      <c r="AD125" s="965"/>
      <c r="AE125" s="965"/>
      <c r="AF125" s="965"/>
      <c r="AG125" s="22"/>
      <c r="AH125" s="11"/>
      <c r="AI125" s="11"/>
      <c r="AJ125" s="11"/>
      <c r="AK125" s="11"/>
      <c r="AL125" s="11"/>
      <c r="AM125" s="11"/>
    </row>
    <row r="126" spans="1:39" ht="25.35" customHeight="1">
      <c r="A126" s="868"/>
      <c r="B126" s="872"/>
      <c r="C126" s="699"/>
      <c r="D126" s="686"/>
      <c r="E126" s="680"/>
      <c r="F126" s="262" t="s">
        <v>201</v>
      </c>
      <c r="G126" s="932"/>
      <c r="H126" s="30"/>
      <c r="I126" s="38"/>
      <c r="J126" s="970"/>
      <c r="K126" s="807"/>
      <c r="L126" s="807"/>
      <c r="M126" s="807"/>
      <c r="N126" s="807"/>
      <c r="O126" s="807"/>
      <c r="P126" s="807"/>
      <c r="Q126" s="807"/>
      <c r="R126" s="807"/>
      <c r="S126" s="807"/>
      <c r="T126" s="807"/>
      <c r="U126" s="807"/>
      <c r="V126" s="807"/>
      <c r="W126" s="807"/>
      <c r="X126" s="807"/>
      <c r="Y126" s="807"/>
      <c r="Z126" s="807"/>
      <c r="AA126" s="807"/>
      <c r="AB126" s="57"/>
      <c r="AC126" s="57"/>
      <c r="AD126" s="965"/>
      <c r="AE126" s="965"/>
      <c r="AF126" s="965"/>
      <c r="AG126" s="22"/>
      <c r="AH126" s="11"/>
      <c r="AI126" s="11"/>
      <c r="AJ126" s="11"/>
      <c r="AK126" s="11"/>
      <c r="AL126" s="11"/>
      <c r="AM126" s="11"/>
    </row>
    <row r="127" spans="1:39" ht="25.35" customHeight="1">
      <c r="A127" s="868"/>
      <c r="B127" s="873"/>
      <c r="C127" s="870"/>
      <c r="D127" s="869"/>
      <c r="E127" s="682"/>
      <c r="F127" s="262" t="s">
        <v>202</v>
      </c>
      <c r="G127" s="933"/>
      <c r="H127" s="30"/>
      <c r="I127" s="38"/>
      <c r="J127" s="971"/>
      <c r="K127" s="972"/>
      <c r="L127" s="972"/>
      <c r="M127" s="972"/>
      <c r="N127" s="972"/>
      <c r="O127" s="972"/>
      <c r="P127" s="972"/>
      <c r="Q127" s="972"/>
      <c r="R127" s="972"/>
      <c r="S127" s="972"/>
      <c r="T127" s="972"/>
      <c r="U127" s="972"/>
      <c r="V127" s="972"/>
      <c r="W127" s="972"/>
      <c r="X127" s="972"/>
      <c r="Y127" s="972"/>
      <c r="Z127" s="972"/>
      <c r="AA127" s="972"/>
      <c r="AB127" s="57"/>
      <c r="AC127" s="57"/>
      <c r="AD127" s="965"/>
      <c r="AE127" s="965"/>
      <c r="AF127" s="965"/>
      <c r="AG127" s="22"/>
      <c r="AH127" s="11"/>
      <c r="AI127" s="11"/>
      <c r="AJ127" s="11"/>
      <c r="AK127" s="11"/>
      <c r="AL127" s="11"/>
      <c r="AM127" s="11"/>
    </row>
    <row r="128" spans="1:39" s="24" customFormat="1" ht="24" customHeight="1">
      <c r="A128" s="44"/>
      <c r="B128" s="147"/>
      <c r="C128" s="776" t="s">
        <v>203</v>
      </c>
      <c r="D128" s="925"/>
      <c r="E128" s="925"/>
      <c r="F128" s="925"/>
      <c r="G128" s="773" t="s">
        <v>19</v>
      </c>
      <c r="H128" s="1006" t="s">
        <v>204</v>
      </c>
      <c r="I128" s="929"/>
      <c r="J128" s="929"/>
      <c r="K128" s="929"/>
      <c r="L128" s="929" t="s">
        <v>21</v>
      </c>
      <c r="M128" s="929"/>
      <c r="N128" s="929"/>
      <c r="O128" s="929"/>
      <c r="P128" s="929"/>
      <c r="Q128" s="929"/>
      <c r="R128" s="929"/>
      <c r="S128" s="929"/>
      <c r="T128" s="929"/>
      <c r="U128" s="929"/>
      <c r="V128" s="929"/>
      <c r="W128" s="929"/>
      <c r="X128" s="25"/>
      <c r="Y128" s="25"/>
      <c r="Z128" s="25"/>
      <c r="AA128" s="25"/>
      <c r="AB128" s="641"/>
      <c r="AC128" s="641"/>
      <c r="AD128" s="25"/>
      <c r="AE128" s="25"/>
      <c r="AF128" s="25"/>
      <c r="AG128" s="26"/>
      <c r="AH128" s="26"/>
      <c r="AI128" s="26"/>
      <c r="AJ128" s="26"/>
      <c r="AK128" s="26"/>
      <c r="AL128" s="26"/>
      <c r="AM128" s="26"/>
    </row>
    <row r="129" spans="1:39" ht="14.45" customHeight="1">
      <c r="A129" s="659" t="s">
        <v>22</v>
      </c>
      <c r="B129" s="832" t="s">
        <v>205</v>
      </c>
      <c r="C129" s="827" t="s">
        <v>24</v>
      </c>
      <c r="D129" s="922" t="s">
        <v>206</v>
      </c>
      <c r="E129" s="922" t="s">
        <v>26</v>
      </c>
      <c r="F129" s="857" t="s">
        <v>27</v>
      </c>
      <c r="G129" s="1004"/>
      <c r="H129" s="772" t="s">
        <v>207</v>
      </c>
      <c r="I129" s="772"/>
      <c r="J129" s="772"/>
      <c r="K129" s="772"/>
      <c r="L129" s="772" t="s">
        <v>30</v>
      </c>
      <c r="M129" s="772"/>
      <c r="N129" s="772"/>
      <c r="O129" s="772"/>
      <c r="P129" s="772" t="s">
        <v>31</v>
      </c>
      <c r="Q129" s="772"/>
      <c r="R129" s="772"/>
      <c r="S129" s="772"/>
      <c r="T129" s="772" t="s">
        <v>32</v>
      </c>
      <c r="U129" s="772"/>
      <c r="V129" s="772"/>
      <c r="W129" s="772"/>
      <c r="X129" s="25"/>
      <c r="Y129" s="25"/>
      <c r="Z129" s="25"/>
      <c r="AA129" s="25"/>
      <c r="AB129" s="22"/>
      <c r="AC129" s="11"/>
      <c r="AD129" s="11"/>
      <c r="AE129" s="11"/>
      <c r="AF129" s="11"/>
      <c r="AG129" s="11"/>
      <c r="AH129" s="11"/>
      <c r="AI129" s="11"/>
      <c r="AJ129" s="11"/>
      <c r="AK129" s="11"/>
      <c r="AL129" s="11"/>
      <c r="AM129" s="11"/>
    </row>
    <row r="130" spans="1:39" ht="17.45" customHeight="1">
      <c r="A130" s="659"/>
      <c r="B130" s="832"/>
      <c r="C130" s="827"/>
      <c r="D130" s="922"/>
      <c r="E130" s="922"/>
      <c r="F130" s="857"/>
      <c r="G130" s="1004"/>
      <c r="H130" s="694">
        <v>2022</v>
      </c>
      <c r="I130" s="694"/>
      <c r="J130" s="694">
        <v>2023</v>
      </c>
      <c r="K130" s="694"/>
      <c r="L130" s="1003">
        <v>2023</v>
      </c>
      <c r="M130" s="1003"/>
      <c r="N130" s="1003">
        <v>2024</v>
      </c>
      <c r="O130" s="1003"/>
      <c r="P130" s="1003">
        <v>2023</v>
      </c>
      <c r="Q130" s="1003"/>
      <c r="R130" s="1003">
        <v>2024</v>
      </c>
      <c r="S130" s="1003"/>
      <c r="T130" s="1003">
        <v>2023</v>
      </c>
      <c r="U130" s="1003"/>
      <c r="V130" s="1003">
        <v>2024</v>
      </c>
      <c r="W130" s="1003"/>
      <c r="X130" s="645"/>
      <c r="Y130" s="645"/>
      <c r="Z130" s="645"/>
      <c r="AA130" s="645"/>
      <c r="AB130" s="22"/>
      <c r="AC130" s="11"/>
      <c r="AD130" s="11"/>
      <c r="AE130" s="11"/>
      <c r="AF130" s="11"/>
      <c r="AG130" s="11"/>
      <c r="AH130" s="11"/>
      <c r="AI130" s="11"/>
      <c r="AJ130" s="11"/>
      <c r="AK130" s="11"/>
      <c r="AL130" s="11"/>
      <c r="AM130" s="11"/>
    </row>
    <row r="131" spans="1:39" ht="17.45" customHeight="1">
      <c r="A131" s="660"/>
      <c r="B131" s="832"/>
      <c r="C131" s="828"/>
      <c r="D131" s="923"/>
      <c r="E131" s="922"/>
      <c r="F131" s="857"/>
      <c r="G131" s="1005"/>
      <c r="H131" s="268" t="s">
        <v>208</v>
      </c>
      <c r="I131" s="268" t="s">
        <v>209</v>
      </c>
      <c r="J131" s="268" t="s">
        <v>208</v>
      </c>
      <c r="K131" s="521" t="s">
        <v>209</v>
      </c>
      <c r="L131" s="966"/>
      <c r="M131" s="966"/>
      <c r="N131" s="966"/>
      <c r="O131" s="966"/>
      <c r="P131" s="966"/>
      <c r="Q131" s="966"/>
      <c r="R131" s="966"/>
      <c r="S131" s="966"/>
      <c r="T131" s="966"/>
      <c r="U131" s="966"/>
      <c r="V131" s="966"/>
      <c r="W131" s="966"/>
      <c r="X131" s="643"/>
      <c r="Y131" s="643"/>
      <c r="Z131" s="643"/>
      <c r="AA131" s="643"/>
      <c r="AB131" s="22"/>
      <c r="AC131" s="11"/>
      <c r="AD131" s="11"/>
      <c r="AE131" s="11"/>
      <c r="AF131" s="11"/>
      <c r="AG131" s="11"/>
      <c r="AH131" s="11"/>
      <c r="AI131" s="11"/>
      <c r="AJ131" s="11"/>
      <c r="AK131" s="11"/>
      <c r="AL131" s="11"/>
      <c r="AM131" s="11"/>
    </row>
    <row r="132" spans="1:39" ht="30.6" customHeight="1">
      <c r="A132" s="695" t="s">
        <v>210</v>
      </c>
      <c r="B132" s="830" t="s">
        <v>211</v>
      </c>
      <c r="C132" s="679" t="s">
        <v>212</v>
      </c>
      <c r="D132" s="701" t="s">
        <v>213</v>
      </c>
      <c r="E132" s="529" t="s">
        <v>214</v>
      </c>
      <c r="F132" s="267" t="s">
        <v>215</v>
      </c>
      <c r="G132" s="799"/>
      <c r="H132" s="57"/>
      <c r="I132" s="57"/>
      <c r="J132" s="57"/>
      <c r="K132" s="519"/>
      <c r="L132" s="966"/>
      <c r="M132" s="966"/>
      <c r="N132" s="966"/>
      <c r="O132" s="966"/>
      <c r="P132" s="966"/>
      <c r="Q132" s="966"/>
      <c r="R132" s="966"/>
      <c r="S132" s="966"/>
      <c r="T132" s="966"/>
      <c r="U132" s="966"/>
      <c r="V132" s="966"/>
      <c r="W132" s="966"/>
      <c r="X132" s="643"/>
      <c r="Y132" s="643"/>
      <c r="Z132" s="643"/>
      <c r="AA132" s="643"/>
      <c r="AB132" s="22"/>
      <c r="AC132" s="11"/>
      <c r="AD132" s="11"/>
      <c r="AE132" s="11"/>
      <c r="AF132" s="11"/>
      <c r="AG132" s="11"/>
      <c r="AH132" s="11"/>
      <c r="AI132" s="11"/>
      <c r="AJ132" s="11"/>
      <c r="AK132" s="11"/>
      <c r="AL132" s="11"/>
      <c r="AM132" s="11"/>
    </row>
    <row r="133" spans="1:39" ht="30.6" customHeight="1">
      <c r="A133" s="696"/>
      <c r="B133" s="830"/>
      <c r="C133" s="680"/>
      <c r="D133" s="686"/>
      <c r="E133" s="689" t="s">
        <v>216</v>
      </c>
      <c r="F133" s="267" t="s">
        <v>217</v>
      </c>
      <c r="G133" s="668"/>
      <c r="H133" s="57"/>
      <c r="I133" s="57"/>
      <c r="J133" s="57"/>
      <c r="K133" s="519"/>
      <c r="L133" s="966"/>
      <c r="M133" s="966"/>
      <c r="N133" s="966"/>
      <c r="O133" s="966"/>
      <c r="P133" s="966"/>
      <c r="Q133" s="966"/>
      <c r="R133" s="966"/>
      <c r="S133" s="966"/>
      <c r="T133" s="966"/>
      <c r="U133" s="966"/>
      <c r="V133" s="966"/>
      <c r="W133" s="966"/>
      <c r="X133" s="643"/>
      <c r="Y133" s="643"/>
      <c r="Z133" s="643"/>
      <c r="AA133" s="643"/>
      <c r="AB133" s="22"/>
      <c r="AC133" s="11"/>
      <c r="AD133" s="11"/>
      <c r="AE133" s="11"/>
      <c r="AF133" s="11"/>
      <c r="AG133" s="11"/>
      <c r="AH133" s="11"/>
      <c r="AI133" s="11"/>
      <c r="AJ133" s="11"/>
      <c r="AK133" s="11"/>
      <c r="AL133" s="11"/>
      <c r="AM133" s="11"/>
    </row>
    <row r="134" spans="1:39" ht="30.6" customHeight="1">
      <c r="A134" s="696"/>
      <c r="B134" s="830"/>
      <c r="C134" s="680"/>
      <c r="D134" s="686"/>
      <c r="E134" s="689"/>
      <c r="F134" s="267" t="s">
        <v>218</v>
      </c>
      <c r="G134" s="668"/>
      <c r="H134" s="57"/>
      <c r="I134" s="57"/>
      <c r="J134" s="57"/>
      <c r="K134" s="519"/>
      <c r="L134" s="966"/>
      <c r="M134" s="966"/>
      <c r="N134" s="966"/>
      <c r="O134" s="966"/>
      <c r="P134" s="966"/>
      <c r="Q134" s="966"/>
      <c r="R134" s="966"/>
      <c r="S134" s="966"/>
      <c r="T134" s="966"/>
      <c r="U134" s="966"/>
      <c r="V134" s="966"/>
      <c r="W134" s="966"/>
      <c r="X134" s="643"/>
      <c r="Y134" s="643"/>
      <c r="Z134" s="643"/>
      <c r="AA134" s="643"/>
      <c r="AB134" s="22"/>
      <c r="AC134" s="11"/>
      <c r="AD134" s="11"/>
      <c r="AE134" s="11"/>
      <c r="AF134" s="11"/>
      <c r="AG134" s="11"/>
      <c r="AH134" s="11"/>
      <c r="AI134" s="11"/>
      <c r="AJ134" s="11"/>
      <c r="AK134" s="11"/>
      <c r="AL134" s="11"/>
      <c r="AM134" s="11"/>
    </row>
    <row r="135" spans="1:39" ht="30.6" customHeight="1">
      <c r="A135" s="696"/>
      <c r="B135" s="830"/>
      <c r="C135" s="680"/>
      <c r="D135" s="686"/>
      <c r="E135" s="689"/>
      <c r="F135" s="267" t="s">
        <v>219</v>
      </c>
      <c r="G135" s="668"/>
      <c r="H135" s="57"/>
      <c r="I135" s="57"/>
      <c r="J135" s="57"/>
      <c r="K135" s="519"/>
      <c r="L135" s="966"/>
      <c r="M135" s="966"/>
      <c r="N135" s="966"/>
      <c r="O135" s="966"/>
      <c r="P135" s="966"/>
      <c r="Q135" s="966"/>
      <c r="R135" s="966"/>
      <c r="S135" s="966"/>
      <c r="T135" s="966"/>
      <c r="U135" s="966"/>
      <c r="V135" s="966"/>
      <c r="W135" s="966"/>
      <c r="X135" s="643"/>
      <c r="Y135" s="643"/>
      <c r="Z135" s="643"/>
      <c r="AA135" s="643"/>
      <c r="AB135" s="22"/>
      <c r="AC135" s="11"/>
      <c r="AD135" s="11"/>
      <c r="AE135" s="11"/>
      <c r="AF135" s="11"/>
      <c r="AG135" s="11"/>
      <c r="AH135" s="11"/>
      <c r="AI135" s="11"/>
      <c r="AJ135" s="11"/>
      <c r="AK135" s="11"/>
      <c r="AL135" s="11"/>
      <c r="AM135" s="11"/>
    </row>
    <row r="136" spans="1:39" ht="30.6" customHeight="1">
      <c r="A136" s="696"/>
      <c r="B136" s="830"/>
      <c r="C136" s="680"/>
      <c r="D136" s="686"/>
      <c r="E136" s="689"/>
      <c r="F136" s="267" t="s">
        <v>220</v>
      </c>
      <c r="G136" s="668"/>
      <c r="H136" s="630"/>
      <c r="I136" s="630"/>
      <c r="J136" s="630"/>
      <c r="K136" s="98"/>
      <c r="L136" s="966"/>
      <c r="M136" s="966"/>
      <c r="N136" s="966"/>
      <c r="O136" s="966"/>
      <c r="P136" s="966"/>
      <c r="Q136" s="966"/>
      <c r="R136" s="966"/>
      <c r="S136" s="966"/>
      <c r="T136" s="966"/>
      <c r="U136" s="966"/>
      <c r="V136" s="966"/>
      <c r="W136" s="966"/>
      <c r="X136" s="643"/>
      <c r="Y136" s="643"/>
      <c r="Z136" s="643"/>
      <c r="AA136" s="643"/>
      <c r="AB136" s="22"/>
      <c r="AC136" s="11"/>
      <c r="AD136" s="11"/>
      <c r="AE136" s="11"/>
      <c r="AF136" s="11"/>
      <c r="AG136" s="11"/>
      <c r="AH136" s="11"/>
      <c r="AI136" s="11"/>
      <c r="AJ136" s="11"/>
      <c r="AK136" s="11"/>
      <c r="AL136" s="11"/>
      <c r="AM136" s="11"/>
    </row>
    <row r="137" spans="1:39" ht="30.6" customHeight="1">
      <c r="A137" s="696"/>
      <c r="B137" s="830"/>
      <c r="C137" s="680"/>
      <c r="D137" s="686"/>
      <c r="E137" s="689"/>
      <c r="F137" s="122" t="s">
        <v>221</v>
      </c>
      <c r="G137" s="798"/>
      <c r="H137" s="630"/>
      <c r="I137" s="630"/>
      <c r="J137" s="630"/>
      <c r="K137" s="98"/>
      <c r="L137" s="966"/>
      <c r="M137" s="966"/>
      <c r="N137" s="966"/>
      <c r="O137" s="966"/>
      <c r="P137" s="966"/>
      <c r="Q137" s="966"/>
      <c r="R137" s="966"/>
      <c r="S137" s="966"/>
      <c r="T137" s="966"/>
      <c r="U137" s="966"/>
      <c r="V137" s="966"/>
      <c r="W137" s="966"/>
      <c r="X137" s="643"/>
      <c r="Y137" s="643"/>
      <c r="Z137" s="643"/>
      <c r="AA137" s="643"/>
      <c r="AB137" s="22"/>
      <c r="AC137" s="11"/>
      <c r="AD137" s="11"/>
      <c r="AE137" s="11"/>
      <c r="AF137" s="11"/>
      <c r="AG137" s="11"/>
      <c r="AH137" s="11"/>
      <c r="AI137" s="11"/>
      <c r="AJ137" s="11"/>
      <c r="AK137" s="11"/>
      <c r="AL137" s="11"/>
      <c r="AM137" s="11"/>
    </row>
    <row r="138" spans="1:39" ht="30.6" customHeight="1">
      <c r="A138" s="696"/>
      <c r="B138" s="830"/>
      <c r="C138" s="680"/>
      <c r="D138" s="701" t="s">
        <v>222</v>
      </c>
      <c r="E138" s="844" t="s">
        <v>223</v>
      </c>
      <c r="F138" s="363" t="s">
        <v>224</v>
      </c>
      <c r="G138" s="668"/>
      <c r="H138" s="1007"/>
      <c r="I138" s="1008"/>
      <c r="J138" s="1008"/>
      <c r="K138" s="1009"/>
      <c r="L138" s="967"/>
      <c r="M138" s="966"/>
      <c r="N138" s="966"/>
      <c r="O138" s="966"/>
      <c r="P138" s="966"/>
      <c r="Q138" s="966"/>
      <c r="R138" s="966"/>
      <c r="S138" s="966"/>
      <c r="T138" s="966"/>
      <c r="U138" s="966"/>
      <c r="V138" s="966"/>
      <c r="W138" s="966"/>
      <c r="X138" s="643"/>
      <c r="Y138" s="643"/>
      <c r="Z138" s="643"/>
      <c r="AA138" s="643"/>
      <c r="AB138" s="22"/>
      <c r="AC138" s="11"/>
      <c r="AD138" s="11"/>
      <c r="AE138" s="11"/>
      <c r="AF138" s="11"/>
      <c r="AG138" s="11"/>
      <c r="AH138" s="11"/>
      <c r="AI138" s="11"/>
      <c r="AJ138" s="11"/>
      <c r="AK138" s="11"/>
      <c r="AL138" s="11"/>
      <c r="AM138" s="11"/>
    </row>
    <row r="139" spans="1:39" ht="30.6" customHeight="1">
      <c r="A139" s="696"/>
      <c r="B139" s="830"/>
      <c r="C139" s="680"/>
      <c r="D139" s="687"/>
      <c r="E139" s="845"/>
      <c r="F139" s="364" t="s">
        <v>225</v>
      </c>
      <c r="G139" s="668"/>
      <c r="H139" s="1010"/>
      <c r="I139" s="694"/>
      <c r="J139" s="694"/>
      <c r="K139" s="1011"/>
      <c r="L139" s="967"/>
      <c r="M139" s="966"/>
      <c r="N139" s="966"/>
      <c r="O139" s="966"/>
      <c r="P139" s="966"/>
      <c r="Q139" s="966"/>
      <c r="R139" s="966"/>
      <c r="S139" s="966"/>
      <c r="T139" s="966"/>
      <c r="U139" s="966"/>
      <c r="V139" s="966"/>
      <c r="W139" s="966"/>
      <c r="X139" s="643"/>
      <c r="Y139" s="643"/>
      <c r="Z139" s="643"/>
      <c r="AA139" s="643"/>
      <c r="AB139" s="22"/>
      <c r="AC139" s="11"/>
      <c r="AD139" s="11"/>
      <c r="AE139" s="11"/>
      <c r="AF139" s="11"/>
      <c r="AG139" s="11"/>
      <c r="AH139" s="11"/>
      <c r="AI139" s="11"/>
      <c r="AJ139" s="11"/>
      <c r="AK139" s="11"/>
      <c r="AL139" s="11"/>
      <c r="AM139" s="11"/>
    </row>
    <row r="140" spans="1:39" ht="30.6" customHeight="1">
      <c r="A140" s="696"/>
      <c r="B140" s="830"/>
      <c r="C140" s="682"/>
      <c r="D140" s="693"/>
      <c r="E140" s="846"/>
      <c r="F140" s="365" t="s">
        <v>226</v>
      </c>
      <c r="G140" s="860"/>
      <c r="H140" s="1012"/>
      <c r="I140" s="1013"/>
      <c r="J140" s="1013"/>
      <c r="K140" s="1014"/>
      <c r="L140" s="967"/>
      <c r="M140" s="966"/>
      <c r="N140" s="966"/>
      <c r="O140" s="966"/>
      <c r="P140" s="966"/>
      <c r="Q140" s="966"/>
      <c r="R140" s="966"/>
      <c r="S140" s="966"/>
      <c r="T140" s="966"/>
      <c r="U140" s="966"/>
      <c r="V140" s="966"/>
      <c r="W140" s="966"/>
      <c r="X140" s="643"/>
      <c r="Y140" s="643"/>
      <c r="Z140" s="643"/>
      <c r="AA140" s="643"/>
      <c r="AB140" s="22"/>
      <c r="AC140" s="11"/>
      <c r="AD140" s="11"/>
      <c r="AE140" s="11"/>
      <c r="AF140" s="11"/>
      <c r="AG140" s="11"/>
      <c r="AH140" s="11"/>
      <c r="AI140" s="11"/>
      <c r="AJ140" s="11"/>
      <c r="AK140" s="11"/>
      <c r="AL140" s="11"/>
      <c r="AM140" s="11"/>
    </row>
    <row r="141" spans="1:39" ht="30.95" customHeight="1">
      <c r="A141" s="696"/>
      <c r="B141" s="830"/>
      <c r="C141" s="679" t="s">
        <v>227</v>
      </c>
      <c r="D141" s="685" t="s">
        <v>228</v>
      </c>
      <c r="E141" s="689" t="s">
        <v>229</v>
      </c>
      <c r="F141" s="103" t="s">
        <v>217</v>
      </c>
      <c r="G141" s="1017"/>
      <c r="H141" s="1018"/>
      <c r="I141" s="1018"/>
      <c r="J141" s="1018"/>
      <c r="K141" s="1018"/>
      <c r="L141" s="967"/>
      <c r="M141" s="966"/>
      <c r="N141" s="966"/>
      <c r="O141" s="966"/>
      <c r="P141" s="966"/>
      <c r="Q141" s="966"/>
      <c r="R141" s="966"/>
      <c r="S141" s="966"/>
      <c r="T141" s="966"/>
      <c r="U141" s="966"/>
      <c r="V141" s="966"/>
      <c r="W141" s="966"/>
      <c r="X141" s="643"/>
      <c r="Y141" s="643"/>
      <c r="Z141" s="643"/>
      <c r="AA141" s="643"/>
      <c r="AB141" s="22"/>
      <c r="AC141" s="11"/>
      <c r="AD141" s="11"/>
      <c r="AE141" s="11"/>
      <c r="AF141" s="11"/>
      <c r="AG141" s="11"/>
      <c r="AH141" s="11"/>
      <c r="AI141" s="11"/>
      <c r="AJ141" s="11"/>
      <c r="AK141" s="11"/>
      <c r="AL141" s="11"/>
      <c r="AM141" s="11"/>
    </row>
    <row r="142" spans="1:39" ht="30.95" customHeight="1">
      <c r="A142" s="696"/>
      <c r="B142" s="830"/>
      <c r="C142" s="680"/>
      <c r="D142" s="686"/>
      <c r="E142" s="689"/>
      <c r="F142" s="267" t="s">
        <v>218</v>
      </c>
      <c r="G142" s="668"/>
      <c r="H142" s="1018"/>
      <c r="I142" s="1018"/>
      <c r="J142" s="1018"/>
      <c r="K142" s="1018"/>
      <c r="L142" s="967"/>
      <c r="M142" s="966"/>
      <c r="N142" s="966"/>
      <c r="O142" s="966"/>
      <c r="P142" s="966"/>
      <c r="Q142" s="966"/>
      <c r="R142" s="966"/>
      <c r="S142" s="966"/>
      <c r="T142" s="966"/>
      <c r="U142" s="966"/>
      <c r="V142" s="966"/>
      <c r="W142" s="966"/>
      <c r="X142" s="643"/>
      <c r="Y142" s="643"/>
      <c r="Z142" s="643"/>
      <c r="AA142" s="643"/>
      <c r="AB142" s="22"/>
      <c r="AC142" s="11"/>
      <c r="AD142" s="11"/>
      <c r="AE142" s="11"/>
      <c r="AF142" s="11"/>
      <c r="AG142" s="11"/>
      <c r="AH142" s="11"/>
      <c r="AI142" s="11"/>
      <c r="AJ142" s="11"/>
      <c r="AK142" s="11"/>
      <c r="AL142" s="11"/>
      <c r="AM142" s="11"/>
    </row>
    <row r="143" spans="1:39" ht="30.95" customHeight="1">
      <c r="A143" s="696"/>
      <c r="B143" s="830"/>
      <c r="C143" s="680"/>
      <c r="D143" s="686"/>
      <c r="E143" s="689"/>
      <c r="F143" s="267" t="s">
        <v>219</v>
      </c>
      <c r="G143" s="668"/>
      <c r="H143" s="694"/>
      <c r="I143" s="694"/>
      <c r="J143" s="694"/>
      <c r="K143" s="694"/>
      <c r="L143" s="967"/>
      <c r="M143" s="966"/>
      <c r="N143" s="966"/>
      <c r="O143" s="966"/>
      <c r="P143" s="966"/>
      <c r="Q143" s="966"/>
      <c r="R143" s="966"/>
      <c r="S143" s="966"/>
      <c r="T143" s="966"/>
      <c r="U143" s="966"/>
      <c r="V143" s="966"/>
      <c r="W143" s="966"/>
      <c r="X143" s="643"/>
      <c r="Y143" s="643"/>
      <c r="Z143" s="643"/>
      <c r="AA143" s="643"/>
      <c r="AB143" s="22"/>
      <c r="AC143" s="11"/>
      <c r="AD143" s="11"/>
      <c r="AE143" s="11"/>
      <c r="AF143" s="11"/>
      <c r="AG143" s="11"/>
      <c r="AH143" s="11"/>
      <c r="AI143" s="11"/>
      <c r="AJ143" s="11"/>
      <c r="AK143" s="11"/>
      <c r="AL143" s="11"/>
      <c r="AM143" s="11"/>
    </row>
    <row r="144" spans="1:39" ht="30.95" customHeight="1">
      <c r="A144" s="696"/>
      <c r="B144" s="830"/>
      <c r="C144" s="680"/>
      <c r="D144" s="686"/>
      <c r="E144" s="689"/>
      <c r="F144" s="267" t="s">
        <v>220</v>
      </c>
      <c r="G144" s="668"/>
      <c r="H144" s="694"/>
      <c r="I144" s="694"/>
      <c r="J144" s="694"/>
      <c r="K144" s="694"/>
      <c r="L144" s="967"/>
      <c r="M144" s="966"/>
      <c r="N144" s="966"/>
      <c r="O144" s="966"/>
      <c r="P144" s="966"/>
      <c r="Q144" s="966"/>
      <c r="R144" s="966"/>
      <c r="S144" s="966"/>
      <c r="T144" s="966"/>
      <c r="U144" s="966"/>
      <c r="V144" s="966"/>
      <c r="W144" s="966"/>
      <c r="X144" s="643"/>
      <c r="Y144" s="643"/>
      <c r="Z144" s="643"/>
      <c r="AA144" s="643"/>
      <c r="AB144" s="22"/>
      <c r="AC144" s="11"/>
      <c r="AD144" s="11"/>
      <c r="AE144" s="11"/>
      <c r="AF144" s="11"/>
      <c r="AG144" s="11"/>
      <c r="AH144" s="11"/>
      <c r="AI144" s="11"/>
      <c r="AJ144" s="11"/>
      <c r="AK144" s="11"/>
      <c r="AL144" s="11"/>
      <c r="AM144" s="11"/>
    </row>
    <row r="145" spans="1:39" ht="30.95" customHeight="1">
      <c r="A145" s="696"/>
      <c r="B145" s="830"/>
      <c r="C145" s="680"/>
      <c r="D145" s="686"/>
      <c r="E145" s="689"/>
      <c r="F145" s="267" t="s">
        <v>221</v>
      </c>
      <c r="G145" s="860"/>
      <c r="H145" s="694"/>
      <c r="I145" s="694"/>
      <c r="J145" s="694"/>
      <c r="K145" s="694"/>
      <c r="L145" s="967"/>
      <c r="M145" s="966"/>
      <c r="N145" s="966"/>
      <c r="O145" s="966"/>
      <c r="P145" s="966"/>
      <c r="Q145" s="966"/>
      <c r="R145" s="966"/>
      <c r="S145" s="966"/>
      <c r="T145" s="966"/>
      <c r="U145" s="966"/>
      <c r="V145" s="966"/>
      <c r="W145" s="966"/>
      <c r="X145" s="643"/>
      <c r="Y145" s="643"/>
      <c r="Z145" s="643"/>
      <c r="AA145" s="643"/>
      <c r="AB145" s="22"/>
      <c r="AC145" s="11"/>
      <c r="AD145" s="11"/>
      <c r="AE145" s="11"/>
      <c r="AF145" s="11"/>
      <c r="AG145" s="11"/>
      <c r="AH145" s="11"/>
      <c r="AI145" s="11"/>
      <c r="AJ145" s="11"/>
      <c r="AK145" s="11"/>
      <c r="AL145" s="11"/>
      <c r="AM145" s="11"/>
    </row>
    <row r="146" spans="1:39" ht="31.5" customHeight="1">
      <c r="A146" s="696"/>
      <c r="B146" s="829" t="s">
        <v>230</v>
      </c>
      <c r="C146" s="679" t="s">
        <v>231</v>
      </c>
      <c r="D146" s="685" t="s">
        <v>232</v>
      </c>
      <c r="E146" s="358" t="s">
        <v>233</v>
      </c>
      <c r="F146" s="267" t="s">
        <v>234</v>
      </c>
      <c r="G146" s="799"/>
      <c r="H146" s="57"/>
      <c r="I146" s="57"/>
      <c r="J146" s="57"/>
      <c r="K146" s="519"/>
      <c r="L146" s="966"/>
      <c r="M146" s="966"/>
      <c r="N146" s="966"/>
      <c r="O146" s="966"/>
      <c r="P146" s="966"/>
      <c r="Q146" s="966"/>
      <c r="R146" s="966"/>
      <c r="S146" s="966"/>
      <c r="T146" s="966"/>
      <c r="U146" s="966"/>
      <c r="V146" s="966"/>
      <c r="W146" s="966"/>
      <c r="X146" s="643"/>
      <c r="Y146" s="643"/>
      <c r="Z146" s="643"/>
      <c r="AA146" s="643"/>
      <c r="AB146" s="22"/>
      <c r="AC146" s="11"/>
      <c r="AD146" s="11"/>
      <c r="AE146" s="11"/>
      <c r="AF146" s="11"/>
      <c r="AG146" s="11"/>
      <c r="AH146" s="11"/>
      <c r="AI146" s="11"/>
      <c r="AJ146" s="11"/>
      <c r="AK146" s="11"/>
      <c r="AL146" s="11"/>
      <c r="AM146" s="11"/>
    </row>
    <row r="147" spans="1:39" ht="31.5" customHeight="1">
      <c r="A147" s="696"/>
      <c r="B147" s="830"/>
      <c r="C147" s="680"/>
      <c r="D147" s="686"/>
      <c r="E147" s="681" t="s">
        <v>235</v>
      </c>
      <c r="F147" s="267" t="s">
        <v>217</v>
      </c>
      <c r="G147" s="1015"/>
      <c r="H147" s="57"/>
      <c r="I147" s="57"/>
      <c r="J147" s="57"/>
      <c r="K147" s="519"/>
      <c r="L147" s="966"/>
      <c r="M147" s="966"/>
      <c r="N147" s="966"/>
      <c r="O147" s="966"/>
      <c r="P147" s="966"/>
      <c r="Q147" s="966"/>
      <c r="R147" s="966"/>
      <c r="S147" s="966"/>
      <c r="T147" s="966"/>
      <c r="U147" s="966"/>
      <c r="V147" s="966"/>
      <c r="W147" s="966"/>
      <c r="X147" s="643"/>
      <c r="Y147" s="643"/>
      <c r="Z147" s="643"/>
      <c r="AA147" s="643"/>
      <c r="AB147" s="22"/>
      <c r="AC147" s="11"/>
      <c r="AD147" s="11"/>
      <c r="AE147" s="11"/>
      <c r="AF147" s="11"/>
      <c r="AG147" s="11"/>
      <c r="AH147" s="11"/>
      <c r="AI147" s="11"/>
      <c r="AJ147" s="11"/>
      <c r="AK147" s="11"/>
      <c r="AL147" s="11"/>
      <c r="AM147" s="11"/>
    </row>
    <row r="148" spans="1:39" ht="31.5" customHeight="1">
      <c r="A148" s="696"/>
      <c r="B148" s="830"/>
      <c r="C148" s="680"/>
      <c r="D148" s="686"/>
      <c r="E148" s="689"/>
      <c r="F148" s="267" t="s">
        <v>218</v>
      </c>
      <c r="G148" s="1015"/>
      <c r="H148" s="57"/>
      <c r="I148" s="57"/>
      <c r="J148" s="57"/>
      <c r="K148" s="519"/>
      <c r="L148" s="966"/>
      <c r="M148" s="966"/>
      <c r="N148" s="966"/>
      <c r="O148" s="966"/>
      <c r="P148" s="966"/>
      <c r="Q148" s="966"/>
      <c r="R148" s="966"/>
      <c r="S148" s="966"/>
      <c r="T148" s="966"/>
      <c r="U148" s="966"/>
      <c r="V148" s="966"/>
      <c r="W148" s="966"/>
      <c r="X148" s="643"/>
      <c r="Y148" s="643"/>
      <c r="Z148" s="643"/>
      <c r="AA148" s="643"/>
      <c r="AB148" s="22"/>
      <c r="AC148" s="11"/>
      <c r="AD148" s="11"/>
      <c r="AE148" s="11"/>
      <c r="AF148" s="11"/>
      <c r="AG148" s="11"/>
      <c r="AH148" s="11"/>
      <c r="AI148" s="11"/>
      <c r="AJ148" s="11"/>
      <c r="AK148" s="11"/>
      <c r="AL148" s="11"/>
      <c r="AM148" s="11"/>
    </row>
    <row r="149" spans="1:39" ht="31.5" customHeight="1">
      <c r="A149" s="696"/>
      <c r="B149" s="830"/>
      <c r="C149" s="680"/>
      <c r="D149" s="686"/>
      <c r="E149" s="689"/>
      <c r="F149" s="267" t="s">
        <v>219</v>
      </c>
      <c r="G149" s="1015"/>
      <c r="H149" s="57"/>
      <c r="I149" s="57"/>
      <c r="J149" s="57"/>
      <c r="K149" s="519"/>
      <c r="L149" s="966"/>
      <c r="M149" s="966"/>
      <c r="N149" s="966"/>
      <c r="O149" s="966"/>
      <c r="P149" s="966"/>
      <c r="Q149" s="966"/>
      <c r="R149" s="966"/>
      <c r="S149" s="966"/>
      <c r="T149" s="966"/>
      <c r="U149" s="966"/>
      <c r="V149" s="966"/>
      <c r="W149" s="966"/>
      <c r="X149" s="643"/>
      <c r="Y149" s="643"/>
      <c r="Z149" s="643"/>
      <c r="AA149" s="643"/>
      <c r="AB149" s="22"/>
      <c r="AC149" s="11"/>
      <c r="AD149" s="11"/>
      <c r="AE149" s="11"/>
      <c r="AF149" s="11"/>
      <c r="AG149" s="11"/>
      <c r="AH149" s="11"/>
      <c r="AI149" s="11"/>
      <c r="AJ149" s="11"/>
      <c r="AK149" s="11"/>
      <c r="AL149" s="11"/>
      <c r="AM149" s="11"/>
    </row>
    <row r="150" spans="1:39" ht="31.5" customHeight="1">
      <c r="A150" s="696"/>
      <c r="B150" s="830"/>
      <c r="C150" s="680"/>
      <c r="D150" s="686"/>
      <c r="E150" s="689"/>
      <c r="F150" s="267" t="s">
        <v>220</v>
      </c>
      <c r="G150" s="1015"/>
      <c r="H150" s="57"/>
      <c r="I150" s="57"/>
      <c r="J150" s="57"/>
      <c r="K150" s="519"/>
      <c r="L150" s="966"/>
      <c r="M150" s="966"/>
      <c r="N150" s="966"/>
      <c r="O150" s="966"/>
      <c r="P150" s="966"/>
      <c r="Q150" s="966"/>
      <c r="R150" s="966"/>
      <c r="S150" s="966"/>
      <c r="T150" s="966"/>
      <c r="U150" s="966"/>
      <c r="V150" s="966"/>
      <c r="W150" s="966"/>
      <c r="X150" s="643"/>
      <c r="Y150" s="643"/>
      <c r="Z150" s="643"/>
      <c r="AA150" s="643"/>
      <c r="AB150" s="22"/>
      <c r="AC150" s="11"/>
      <c r="AD150" s="11"/>
      <c r="AE150" s="11"/>
      <c r="AF150" s="11"/>
      <c r="AG150" s="11"/>
      <c r="AH150" s="11"/>
      <c r="AI150" s="11"/>
      <c r="AJ150" s="11"/>
      <c r="AK150" s="11"/>
      <c r="AL150" s="11"/>
      <c r="AM150" s="11"/>
    </row>
    <row r="151" spans="1:39" ht="31.5" customHeight="1">
      <c r="A151" s="696"/>
      <c r="B151" s="830"/>
      <c r="C151" s="680"/>
      <c r="D151" s="686"/>
      <c r="E151" s="689"/>
      <c r="F151" s="267" t="s">
        <v>221</v>
      </c>
      <c r="G151" s="1016"/>
      <c r="H151" s="57"/>
      <c r="I151" s="57"/>
      <c r="J151" s="57"/>
      <c r="K151" s="519"/>
      <c r="L151" s="966"/>
      <c r="M151" s="966"/>
      <c r="N151" s="966"/>
      <c r="O151" s="966"/>
      <c r="P151" s="966"/>
      <c r="Q151" s="966"/>
      <c r="R151" s="966"/>
      <c r="S151" s="966"/>
      <c r="T151" s="966"/>
      <c r="U151" s="966"/>
      <c r="V151" s="966"/>
      <c r="W151" s="966"/>
      <c r="X151" s="643"/>
      <c r="Y151" s="643"/>
      <c r="Z151" s="643"/>
      <c r="AA151" s="643"/>
      <c r="AB151" s="22"/>
      <c r="AC151" s="11"/>
      <c r="AD151" s="11"/>
      <c r="AE151" s="11"/>
      <c r="AF151" s="11"/>
      <c r="AG151" s="11"/>
      <c r="AH151" s="11"/>
      <c r="AI151" s="11"/>
      <c r="AJ151" s="11"/>
      <c r="AK151" s="11"/>
      <c r="AL151" s="11"/>
      <c r="AM151" s="11"/>
    </row>
    <row r="152" spans="1:39" ht="30.6" customHeight="1">
      <c r="A152" s="696"/>
      <c r="B152" s="830"/>
      <c r="C152" s="679" t="s">
        <v>236</v>
      </c>
      <c r="D152" s="685" t="s">
        <v>237</v>
      </c>
      <c r="E152" s="366" t="s">
        <v>238</v>
      </c>
      <c r="F152" s="267" t="s">
        <v>135</v>
      </c>
      <c r="G152" s="799"/>
      <c r="H152" s="694"/>
      <c r="I152" s="694"/>
      <c r="J152" s="694"/>
      <c r="K152" s="694"/>
      <c r="L152" s="967"/>
      <c r="M152" s="966"/>
      <c r="N152" s="966"/>
      <c r="O152" s="966"/>
      <c r="P152" s="966"/>
      <c r="Q152" s="966"/>
      <c r="R152" s="966"/>
      <c r="S152" s="966"/>
      <c r="T152" s="966"/>
      <c r="U152" s="966"/>
      <c r="V152" s="966"/>
      <c r="W152" s="966"/>
      <c r="X152" s="643"/>
      <c r="Y152" s="643"/>
      <c r="Z152" s="643"/>
      <c r="AA152" s="643"/>
      <c r="AB152" s="22"/>
      <c r="AC152" s="11"/>
      <c r="AD152" s="11"/>
      <c r="AE152" s="11"/>
      <c r="AF152" s="11"/>
      <c r="AG152" s="11"/>
      <c r="AH152" s="11"/>
      <c r="AI152" s="11"/>
      <c r="AJ152" s="11"/>
      <c r="AK152" s="11"/>
      <c r="AL152" s="11"/>
      <c r="AM152" s="11"/>
    </row>
    <row r="153" spans="1:39" ht="31.5" customHeight="1">
      <c r="A153" s="696"/>
      <c r="B153" s="830"/>
      <c r="C153" s="680"/>
      <c r="D153" s="686"/>
      <c r="E153" s="681" t="s">
        <v>239</v>
      </c>
      <c r="F153" s="267" t="s">
        <v>217</v>
      </c>
      <c r="G153" s="668"/>
      <c r="H153" s="57"/>
      <c r="I153" s="57"/>
      <c r="J153" s="57"/>
      <c r="K153" s="519"/>
      <c r="L153" s="966"/>
      <c r="M153" s="966"/>
      <c r="N153" s="966"/>
      <c r="O153" s="966"/>
      <c r="P153" s="966"/>
      <c r="Q153" s="966"/>
      <c r="R153" s="966"/>
      <c r="S153" s="966"/>
      <c r="T153" s="966"/>
      <c r="U153" s="966"/>
      <c r="V153" s="966"/>
      <c r="W153" s="966"/>
      <c r="X153" s="643"/>
      <c r="Y153" s="643"/>
      <c r="Z153" s="643"/>
      <c r="AA153" s="643"/>
      <c r="AB153" s="22"/>
      <c r="AC153" s="11"/>
      <c r="AD153" s="11"/>
      <c r="AE153" s="11"/>
      <c r="AF153" s="11"/>
      <c r="AG153" s="11"/>
      <c r="AH153" s="11"/>
      <c r="AI153" s="11"/>
      <c r="AJ153" s="11"/>
      <c r="AK153" s="11"/>
      <c r="AL153" s="11"/>
      <c r="AM153" s="11"/>
    </row>
    <row r="154" spans="1:39" ht="31.5" customHeight="1">
      <c r="A154" s="696"/>
      <c r="B154" s="830"/>
      <c r="C154" s="680"/>
      <c r="D154" s="686"/>
      <c r="E154" s="689"/>
      <c r="F154" s="267" t="s">
        <v>218</v>
      </c>
      <c r="G154" s="668"/>
      <c r="H154" s="57"/>
      <c r="I154" s="57"/>
      <c r="J154" s="57"/>
      <c r="K154" s="519"/>
      <c r="L154" s="966"/>
      <c r="M154" s="966"/>
      <c r="N154" s="966"/>
      <c r="O154" s="966"/>
      <c r="P154" s="966"/>
      <c r="Q154" s="966"/>
      <c r="R154" s="966"/>
      <c r="S154" s="966"/>
      <c r="T154" s="966"/>
      <c r="U154" s="966"/>
      <c r="V154" s="966"/>
      <c r="W154" s="966"/>
      <c r="X154" s="643"/>
      <c r="Y154" s="643"/>
      <c r="Z154" s="643"/>
      <c r="AA154" s="643"/>
      <c r="AB154" s="22"/>
      <c r="AC154" s="11"/>
      <c r="AD154" s="11"/>
      <c r="AE154" s="11"/>
      <c r="AF154" s="11"/>
      <c r="AG154" s="11"/>
      <c r="AH154" s="11"/>
      <c r="AI154" s="11"/>
      <c r="AJ154" s="11"/>
      <c r="AK154" s="11"/>
      <c r="AL154" s="11"/>
      <c r="AM154" s="11"/>
    </row>
    <row r="155" spans="1:39" ht="31.5" customHeight="1">
      <c r="A155" s="696"/>
      <c r="B155" s="830"/>
      <c r="C155" s="680"/>
      <c r="D155" s="686"/>
      <c r="E155" s="689"/>
      <c r="F155" s="267" t="s">
        <v>219</v>
      </c>
      <c r="G155" s="668"/>
      <c r="H155" s="57"/>
      <c r="I155" s="57"/>
      <c r="J155" s="57"/>
      <c r="K155" s="519"/>
      <c r="L155" s="966"/>
      <c r="M155" s="966"/>
      <c r="N155" s="966"/>
      <c r="O155" s="966"/>
      <c r="P155" s="966"/>
      <c r="Q155" s="966"/>
      <c r="R155" s="966"/>
      <c r="S155" s="966"/>
      <c r="T155" s="966"/>
      <c r="U155" s="966"/>
      <c r="V155" s="966"/>
      <c r="W155" s="966"/>
      <c r="X155" s="643"/>
      <c r="Y155" s="643"/>
      <c r="Z155" s="643"/>
      <c r="AA155" s="643"/>
      <c r="AB155" s="22"/>
      <c r="AC155" s="11"/>
      <c r="AD155" s="11"/>
      <c r="AE155" s="11"/>
      <c r="AF155" s="11"/>
      <c r="AG155" s="11"/>
      <c r="AH155" s="11"/>
      <c r="AI155" s="11"/>
      <c r="AJ155" s="11"/>
      <c r="AK155" s="11"/>
      <c r="AL155" s="11"/>
      <c r="AM155" s="11"/>
    </row>
    <row r="156" spans="1:39" ht="31.5" customHeight="1">
      <c r="A156" s="696"/>
      <c r="B156" s="830"/>
      <c r="C156" s="680"/>
      <c r="D156" s="686"/>
      <c r="E156" s="689"/>
      <c r="F156" s="267" t="s">
        <v>220</v>
      </c>
      <c r="G156" s="668"/>
      <c r="H156" s="57"/>
      <c r="I156" s="57"/>
      <c r="J156" s="57"/>
      <c r="K156" s="519"/>
      <c r="L156" s="966"/>
      <c r="M156" s="966"/>
      <c r="N156" s="966"/>
      <c r="O156" s="966"/>
      <c r="P156" s="966"/>
      <c r="Q156" s="966"/>
      <c r="R156" s="966"/>
      <c r="S156" s="966"/>
      <c r="T156" s="966"/>
      <c r="U156" s="966"/>
      <c r="V156" s="966"/>
      <c r="W156" s="966"/>
      <c r="X156" s="643"/>
      <c r="Y156" s="643"/>
      <c r="Z156" s="643"/>
      <c r="AA156" s="643"/>
      <c r="AB156" s="22"/>
      <c r="AC156" s="11"/>
      <c r="AD156" s="11"/>
      <c r="AE156" s="11"/>
      <c r="AF156" s="11"/>
      <c r="AG156" s="11"/>
      <c r="AH156" s="11"/>
      <c r="AI156" s="11"/>
      <c r="AJ156" s="11"/>
      <c r="AK156" s="11"/>
      <c r="AL156" s="11"/>
      <c r="AM156" s="11"/>
    </row>
    <row r="157" spans="1:39" ht="31.5" customHeight="1">
      <c r="A157" s="696"/>
      <c r="B157" s="830"/>
      <c r="C157" s="680"/>
      <c r="D157" s="686"/>
      <c r="E157" s="689"/>
      <c r="F157" s="267" t="s">
        <v>221</v>
      </c>
      <c r="G157" s="668"/>
      <c r="H157" s="57"/>
      <c r="I157" s="57"/>
      <c r="J157" s="57"/>
      <c r="K157" s="519"/>
      <c r="L157" s="966"/>
      <c r="M157" s="966"/>
      <c r="N157" s="966"/>
      <c r="O157" s="966"/>
      <c r="P157" s="966"/>
      <c r="Q157" s="966"/>
      <c r="R157" s="966"/>
      <c r="S157" s="966"/>
      <c r="T157" s="966"/>
      <c r="U157" s="966"/>
      <c r="V157" s="966"/>
      <c r="W157" s="966"/>
      <c r="X157" s="643"/>
      <c r="Y157" s="643"/>
      <c r="Z157" s="643"/>
      <c r="AA157" s="643"/>
      <c r="AB157" s="22"/>
      <c r="AC157" s="11"/>
      <c r="AD157" s="11"/>
      <c r="AE157" s="11"/>
      <c r="AF157" s="11"/>
      <c r="AG157" s="11"/>
      <c r="AH157" s="11"/>
      <c r="AI157" s="11"/>
      <c r="AJ157" s="11"/>
      <c r="AK157" s="11"/>
      <c r="AL157" s="11"/>
      <c r="AM157" s="11"/>
    </row>
    <row r="158" spans="1:39" ht="21.6" customHeight="1">
      <c r="A158" s="696"/>
      <c r="B158" s="830"/>
      <c r="C158" s="679" t="s">
        <v>240</v>
      </c>
      <c r="D158" s="701" t="s">
        <v>241</v>
      </c>
      <c r="E158" s="516" t="s">
        <v>242</v>
      </c>
      <c r="F158" s="855" t="s">
        <v>243</v>
      </c>
      <c r="G158" s="1019"/>
      <c r="H158" s="57"/>
      <c r="I158" s="57"/>
      <c r="J158" s="57"/>
      <c r="K158" s="519"/>
      <c r="L158" s="966"/>
      <c r="M158" s="966"/>
      <c r="N158" s="966"/>
      <c r="O158" s="966"/>
      <c r="P158" s="966"/>
      <c r="Q158" s="966"/>
      <c r="R158" s="966"/>
      <c r="S158" s="966"/>
      <c r="T158" s="966"/>
      <c r="U158" s="966"/>
      <c r="V158" s="966"/>
      <c r="W158" s="966"/>
      <c r="X158" s="643"/>
      <c r="Y158" s="643"/>
      <c r="Z158" s="643"/>
      <c r="AA158" s="643"/>
      <c r="AB158" s="22"/>
      <c r="AC158" s="11"/>
      <c r="AD158" s="11"/>
      <c r="AE158" s="11"/>
      <c r="AF158" s="11"/>
      <c r="AG158" s="11"/>
      <c r="AH158" s="11"/>
      <c r="AI158" s="11"/>
      <c r="AJ158" s="11"/>
      <c r="AK158" s="11"/>
      <c r="AL158" s="11"/>
      <c r="AM158" s="11"/>
    </row>
    <row r="159" spans="1:39" ht="21.6" customHeight="1">
      <c r="A159" s="696"/>
      <c r="B159" s="830"/>
      <c r="C159" s="680"/>
      <c r="D159" s="687"/>
      <c r="E159" s="516" t="s">
        <v>244</v>
      </c>
      <c r="F159" s="855"/>
      <c r="G159" s="798"/>
      <c r="H159" s="57"/>
      <c r="I159" s="57"/>
      <c r="J159" s="57"/>
      <c r="K159" s="519"/>
      <c r="L159" s="966"/>
      <c r="M159" s="966"/>
      <c r="N159" s="966"/>
      <c r="O159" s="966"/>
      <c r="P159" s="966"/>
      <c r="Q159" s="966"/>
      <c r="R159" s="966"/>
      <c r="S159" s="966"/>
      <c r="T159" s="966"/>
      <c r="U159" s="966"/>
      <c r="V159" s="966"/>
      <c r="W159" s="966"/>
      <c r="X159" s="643"/>
      <c r="Y159" s="643"/>
      <c r="Z159" s="643"/>
      <c r="AA159" s="643"/>
      <c r="AB159" s="22"/>
      <c r="AC159" s="11"/>
      <c r="AD159" s="11"/>
      <c r="AE159" s="11"/>
      <c r="AF159" s="11"/>
      <c r="AG159" s="11"/>
      <c r="AH159" s="11"/>
      <c r="AI159" s="11"/>
      <c r="AJ159" s="11"/>
      <c r="AK159" s="11"/>
      <c r="AL159" s="11"/>
      <c r="AM159" s="11"/>
    </row>
    <row r="160" spans="1:39" ht="21.6" customHeight="1">
      <c r="A160" s="696"/>
      <c r="B160" s="830"/>
      <c r="C160" s="680"/>
      <c r="D160" s="687"/>
      <c r="E160" s="516" t="s">
        <v>245</v>
      </c>
      <c r="F160" s="855"/>
      <c r="G160" s="798"/>
      <c r="H160" s="57"/>
      <c r="I160" s="57"/>
      <c r="J160" s="57"/>
      <c r="K160" s="519"/>
      <c r="L160" s="966"/>
      <c r="M160" s="966"/>
      <c r="N160" s="966"/>
      <c r="O160" s="966"/>
      <c r="P160" s="966"/>
      <c r="Q160" s="966"/>
      <c r="R160" s="966"/>
      <c r="S160" s="966"/>
      <c r="T160" s="966"/>
      <c r="U160" s="966"/>
      <c r="V160" s="966"/>
      <c r="W160" s="966"/>
      <c r="X160" s="643"/>
      <c r="Y160" s="643"/>
      <c r="Z160" s="643"/>
      <c r="AA160" s="643"/>
      <c r="AB160" s="22"/>
      <c r="AC160" s="11"/>
      <c r="AD160" s="11"/>
      <c r="AE160" s="11"/>
      <c r="AF160" s="11"/>
      <c r="AG160" s="11"/>
      <c r="AH160" s="11"/>
      <c r="AI160" s="11"/>
      <c r="AJ160" s="11"/>
      <c r="AK160" s="11"/>
      <c r="AL160" s="11"/>
      <c r="AM160" s="11"/>
    </row>
    <row r="161" spans="1:39" ht="29.1" customHeight="1">
      <c r="A161" s="696"/>
      <c r="B161" s="830"/>
      <c r="C161" s="680"/>
      <c r="D161" s="687"/>
      <c r="E161" s="516" t="s">
        <v>246</v>
      </c>
      <c r="F161" s="855"/>
      <c r="G161" s="798"/>
      <c r="H161" s="57"/>
      <c r="I161" s="57"/>
      <c r="J161" s="57"/>
      <c r="K161" s="519"/>
      <c r="L161" s="966"/>
      <c r="M161" s="966"/>
      <c r="N161" s="966"/>
      <c r="O161" s="966"/>
      <c r="P161" s="966"/>
      <c r="Q161" s="966"/>
      <c r="R161" s="966"/>
      <c r="S161" s="966"/>
      <c r="T161" s="966"/>
      <c r="U161" s="966"/>
      <c r="V161" s="966"/>
      <c r="W161" s="966"/>
      <c r="X161" s="643"/>
      <c r="Y161" s="643"/>
      <c r="Z161" s="643"/>
      <c r="AA161" s="643"/>
      <c r="AB161" s="22"/>
      <c r="AC161" s="11"/>
      <c r="AD161" s="11"/>
      <c r="AE161" s="11"/>
      <c r="AF161" s="11"/>
      <c r="AG161" s="11"/>
      <c r="AH161" s="11"/>
      <c r="AI161" s="11"/>
      <c r="AJ161" s="11"/>
      <c r="AK161" s="11"/>
      <c r="AL161" s="11"/>
      <c r="AM161" s="11"/>
    </row>
    <row r="162" spans="1:39" ht="29.1" customHeight="1">
      <c r="A162" s="696"/>
      <c r="B162" s="830"/>
      <c r="C162" s="680"/>
      <c r="D162" s="688"/>
      <c r="E162" s="517" t="s">
        <v>247</v>
      </c>
      <c r="F162" s="856"/>
      <c r="G162" s="798"/>
      <c r="H162" s="57"/>
      <c r="I162" s="57"/>
      <c r="J162" s="57"/>
      <c r="K162" s="519"/>
      <c r="L162" s="966"/>
      <c r="M162" s="966"/>
      <c r="N162" s="966"/>
      <c r="O162" s="966"/>
      <c r="P162" s="966"/>
      <c r="Q162" s="966"/>
      <c r="R162" s="966"/>
      <c r="S162" s="966"/>
      <c r="T162" s="966"/>
      <c r="U162" s="966"/>
      <c r="V162" s="966"/>
      <c r="W162" s="966"/>
      <c r="X162" s="643"/>
      <c r="Y162" s="643"/>
      <c r="Z162" s="643"/>
      <c r="AA162" s="643"/>
      <c r="AB162" s="22"/>
      <c r="AC162" s="11"/>
      <c r="AD162" s="11"/>
      <c r="AE162" s="11"/>
      <c r="AF162" s="11"/>
      <c r="AG162" s="11"/>
      <c r="AH162" s="11"/>
      <c r="AI162" s="11"/>
      <c r="AJ162" s="11"/>
      <c r="AK162" s="11"/>
      <c r="AL162" s="11"/>
      <c r="AM162" s="11"/>
    </row>
    <row r="163" spans="1:39" ht="24.6" customHeight="1">
      <c r="A163" s="696"/>
      <c r="B163" s="830"/>
      <c r="C163" s="680"/>
      <c r="D163" s="687" t="s">
        <v>248</v>
      </c>
      <c r="E163" s="516" t="s">
        <v>135</v>
      </c>
      <c r="F163" s="962" t="s">
        <v>217</v>
      </c>
      <c r="G163" s="798"/>
      <c r="H163" s="57"/>
      <c r="I163" s="57"/>
      <c r="J163" s="57"/>
      <c r="K163" s="519"/>
      <c r="L163" s="966"/>
      <c r="M163" s="966"/>
      <c r="N163" s="966"/>
      <c r="O163" s="966"/>
      <c r="P163" s="966"/>
      <c r="Q163" s="966"/>
      <c r="R163" s="966"/>
      <c r="S163" s="966"/>
      <c r="T163" s="966"/>
      <c r="U163" s="966"/>
      <c r="V163" s="966"/>
      <c r="W163" s="966"/>
      <c r="X163" s="643"/>
      <c r="Y163" s="643"/>
      <c r="Z163" s="643"/>
      <c r="AA163" s="643"/>
      <c r="AB163" s="22"/>
      <c r="AC163" s="11"/>
      <c r="AD163" s="11"/>
      <c r="AE163" s="11"/>
      <c r="AF163" s="11"/>
      <c r="AG163" s="11"/>
      <c r="AH163" s="11"/>
      <c r="AI163" s="11"/>
      <c r="AJ163" s="11"/>
      <c r="AK163" s="11"/>
      <c r="AL163" s="11"/>
      <c r="AM163" s="11"/>
    </row>
    <row r="164" spans="1:39" ht="24" customHeight="1">
      <c r="A164" s="696"/>
      <c r="B164" s="830"/>
      <c r="C164" s="680"/>
      <c r="D164" s="687"/>
      <c r="E164" s="516" t="s">
        <v>244</v>
      </c>
      <c r="F164" s="855"/>
      <c r="G164" s="798"/>
      <c r="H164" s="57"/>
      <c r="I164" s="57"/>
      <c r="J164" s="57"/>
      <c r="K164" s="519"/>
      <c r="L164" s="966"/>
      <c r="M164" s="966"/>
      <c r="N164" s="966"/>
      <c r="O164" s="966"/>
      <c r="P164" s="966"/>
      <c r="Q164" s="966"/>
      <c r="R164" s="966"/>
      <c r="S164" s="966"/>
      <c r="T164" s="966"/>
      <c r="U164" s="966"/>
      <c r="V164" s="966"/>
      <c r="W164" s="966"/>
      <c r="X164" s="643"/>
      <c r="Y164" s="643"/>
      <c r="Z164" s="643"/>
      <c r="AA164" s="643"/>
      <c r="AB164" s="22"/>
      <c r="AC164" s="11"/>
      <c r="AD164" s="11"/>
      <c r="AE164" s="11"/>
      <c r="AF164" s="11"/>
      <c r="AG164" s="11"/>
      <c r="AH164" s="11"/>
      <c r="AI164" s="11"/>
      <c r="AJ164" s="11"/>
      <c r="AK164" s="11"/>
      <c r="AL164" s="11"/>
      <c r="AM164" s="11"/>
    </row>
    <row r="165" spans="1:39" ht="24" customHeight="1">
      <c r="A165" s="696"/>
      <c r="B165" s="830"/>
      <c r="C165" s="680"/>
      <c r="D165" s="687"/>
      <c r="E165" s="516" t="s">
        <v>249</v>
      </c>
      <c r="F165" s="855"/>
      <c r="G165" s="798"/>
      <c r="H165" s="57"/>
      <c r="I165" s="57"/>
      <c r="J165" s="57"/>
      <c r="K165" s="519"/>
      <c r="L165" s="966"/>
      <c r="M165" s="966"/>
      <c r="N165" s="966"/>
      <c r="O165" s="966"/>
      <c r="P165" s="966"/>
      <c r="Q165" s="966"/>
      <c r="R165" s="966"/>
      <c r="S165" s="966"/>
      <c r="T165" s="966"/>
      <c r="U165" s="966"/>
      <c r="V165" s="966"/>
      <c r="W165" s="966"/>
      <c r="X165" s="643"/>
      <c r="Y165" s="643"/>
      <c r="Z165" s="643"/>
      <c r="AA165" s="643"/>
      <c r="AB165" s="22"/>
      <c r="AC165" s="11"/>
      <c r="AD165" s="11"/>
      <c r="AE165" s="11"/>
      <c r="AF165" s="11"/>
      <c r="AG165" s="11"/>
      <c r="AH165" s="11"/>
      <c r="AI165" s="11"/>
      <c r="AJ165" s="11"/>
      <c r="AK165" s="11"/>
      <c r="AL165" s="11"/>
      <c r="AM165" s="11"/>
    </row>
    <row r="166" spans="1:39" ht="24" customHeight="1">
      <c r="A166" s="696"/>
      <c r="B166" s="830"/>
      <c r="C166" s="680"/>
      <c r="D166" s="687"/>
      <c r="E166" s="516" t="s">
        <v>250</v>
      </c>
      <c r="F166" s="855"/>
      <c r="G166" s="798"/>
      <c r="H166" s="57"/>
      <c r="I166" s="57"/>
      <c r="J166" s="57"/>
      <c r="K166" s="519"/>
      <c r="L166" s="966"/>
      <c r="M166" s="966"/>
      <c r="N166" s="966"/>
      <c r="O166" s="966"/>
      <c r="P166" s="966"/>
      <c r="Q166" s="966"/>
      <c r="R166" s="966"/>
      <c r="S166" s="966"/>
      <c r="T166" s="966"/>
      <c r="U166" s="966"/>
      <c r="V166" s="966"/>
      <c r="W166" s="966"/>
      <c r="X166" s="643"/>
      <c r="Y166" s="643"/>
      <c r="Z166" s="643"/>
      <c r="AA166" s="643"/>
      <c r="AB166" s="22"/>
      <c r="AC166" s="11"/>
      <c r="AD166" s="11"/>
      <c r="AE166" s="11"/>
      <c r="AF166" s="11"/>
      <c r="AG166" s="11"/>
      <c r="AH166" s="11"/>
      <c r="AI166" s="11"/>
      <c r="AJ166" s="11"/>
      <c r="AK166" s="11"/>
      <c r="AL166" s="11"/>
      <c r="AM166" s="11"/>
    </row>
    <row r="167" spans="1:39" ht="24" customHeight="1">
      <c r="A167" s="696"/>
      <c r="B167" s="830"/>
      <c r="C167" s="680"/>
      <c r="D167" s="687"/>
      <c r="E167" s="516" t="s">
        <v>251</v>
      </c>
      <c r="F167" s="856"/>
      <c r="G167" s="798"/>
      <c r="H167" s="57"/>
      <c r="I167" s="57"/>
      <c r="J167" s="57"/>
      <c r="K167" s="519"/>
      <c r="L167" s="966"/>
      <c r="M167" s="966"/>
      <c r="N167" s="966"/>
      <c r="O167" s="966"/>
      <c r="P167" s="966"/>
      <c r="Q167" s="966"/>
      <c r="R167" s="966"/>
      <c r="S167" s="966"/>
      <c r="T167" s="966"/>
      <c r="U167" s="966"/>
      <c r="V167" s="966"/>
      <c r="W167" s="966"/>
      <c r="X167" s="643"/>
      <c r="Y167" s="643"/>
      <c r="Z167" s="643"/>
      <c r="AA167" s="643"/>
      <c r="AB167" s="22"/>
      <c r="AC167" s="11"/>
      <c r="AD167" s="11"/>
      <c r="AE167" s="11"/>
      <c r="AF167" s="11"/>
      <c r="AG167" s="11"/>
      <c r="AH167" s="11"/>
      <c r="AI167" s="11"/>
      <c r="AJ167" s="11"/>
      <c r="AK167" s="11"/>
      <c r="AL167" s="11"/>
      <c r="AM167" s="11"/>
    </row>
    <row r="168" spans="1:39" ht="24" customHeight="1">
      <c r="A168" s="696"/>
      <c r="B168" s="830"/>
      <c r="C168" s="680"/>
      <c r="D168" s="687"/>
      <c r="E168" s="516" t="s">
        <v>135</v>
      </c>
      <c r="F168" s="962" t="s">
        <v>218</v>
      </c>
      <c r="G168" s="798"/>
      <c r="H168" s="57"/>
      <c r="I168" s="57"/>
      <c r="J168" s="57"/>
      <c r="K168" s="519"/>
      <c r="L168" s="966"/>
      <c r="M168" s="966"/>
      <c r="N168" s="966"/>
      <c r="O168" s="966"/>
      <c r="P168" s="966"/>
      <c r="Q168" s="966"/>
      <c r="R168" s="966"/>
      <c r="S168" s="966"/>
      <c r="T168" s="966"/>
      <c r="U168" s="966"/>
      <c r="V168" s="966"/>
      <c r="W168" s="966"/>
      <c r="X168" s="643"/>
      <c r="Y168" s="643"/>
      <c r="Z168" s="643"/>
      <c r="AA168" s="643"/>
      <c r="AB168" s="22"/>
      <c r="AC168" s="11"/>
      <c r="AD168" s="11"/>
      <c r="AE168" s="11"/>
      <c r="AF168" s="11"/>
      <c r="AG168" s="11"/>
      <c r="AH168" s="11"/>
      <c r="AI168" s="11"/>
      <c r="AJ168" s="11"/>
      <c r="AK168" s="11"/>
      <c r="AL168" s="11"/>
      <c r="AM168" s="11"/>
    </row>
    <row r="169" spans="1:39" ht="24" customHeight="1">
      <c r="A169" s="696"/>
      <c r="B169" s="830"/>
      <c r="C169" s="680"/>
      <c r="D169" s="687"/>
      <c r="E169" s="516" t="s">
        <v>244</v>
      </c>
      <c r="F169" s="855"/>
      <c r="G169" s="798"/>
      <c r="H169" s="57"/>
      <c r="I169" s="57"/>
      <c r="J169" s="57"/>
      <c r="K169" s="519"/>
      <c r="L169" s="966"/>
      <c r="M169" s="966"/>
      <c r="N169" s="966"/>
      <c r="O169" s="966"/>
      <c r="P169" s="966"/>
      <c r="Q169" s="966"/>
      <c r="R169" s="966"/>
      <c r="S169" s="966"/>
      <c r="T169" s="966"/>
      <c r="U169" s="966"/>
      <c r="V169" s="966"/>
      <c r="W169" s="966"/>
      <c r="X169" s="643"/>
      <c r="Y169" s="643"/>
      <c r="Z169" s="643"/>
      <c r="AA169" s="643"/>
      <c r="AB169" s="22"/>
      <c r="AC169" s="11"/>
      <c r="AD169" s="11"/>
      <c r="AE169" s="11"/>
      <c r="AF169" s="11"/>
      <c r="AG169" s="11"/>
      <c r="AH169" s="11"/>
      <c r="AI169" s="11"/>
      <c r="AJ169" s="11"/>
      <c r="AK169" s="11"/>
      <c r="AL169" s="11"/>
      <c r="AM169" s="11"/>
    </row>
    <row r="170" spans="1:39" ht="24" customHeight="1">
      <c r="A170" s="696"/>
      <c r="B170" s="830"/>
      <c r="C170" s="680"/>
      <c r="D170" s="687"/>
      <c r="E170" s="516" t="s">
        <v>249</v>
      </c>
      <c r="F170" s="855"/>
      <c r="G170" s="798"/>
      <c r="H170" s="57"/>
      <c r="I170" s="57"/>
      <c r="J170" s="57"/>
      <c r="K170" s="519"/>
      <c r="L170" s="966"/>
      <c r="M170" s="966"/>
      <c r="N170" s="966"/>
      <c r="O170" s="966"/>
      <c r="P170" s="966"/>
      <c r="Q170" s="966"/>
      <c r="R170" s="966"/>
      <c r="S170" s="966"/>
      <c r="T170" s="966"/>
      <c r="U170" s="966"/>
      <c r="V170" s="966"/>
      <c r="W170" s="966"/>
      <c r="X170" s="643"/>
      <c r="Y170" s="643"/>
      <c r="Z170" s="643"/>
      <c r="AA170" s="643"/>
      <c r="AB170" s="22"/>
      <c r="AC170" s="11"/>
      <c r="AD170" s="11"/>
      <c r="AE170" s="11"/>
      <c r="AF170" s="11"/>
      <c r="AG170" s="11"/>
      <c r="AH170" s="11"/>
      <c r="AI170" s="11"/>
      <c r="AJ170" s="11"/>
      <c r="AK170" s="11"/>
      <c r="AL170" s="11"/>
      <c r="AM170" s="11"/>
    </row>
    <row r="171" spans="1:39" ht="24" customHeight="1">
      <c r="A171" s="696"/>
      <c r="B171" s="830"/>
      <c r="C171" s="680"/>
      <c r="D171" s="687"/>
      <c r="E171" s="516" t="s">
        <v>250</v>
      </c>
      <c r="F171" s="855"/>
      <c r="G171" s="798"/>
      <c r="H171" s="57"/>
      <c r="I171" s="57"/>
      <c r="J171" s="57"/>
      <c r="K171" s="519"/>
      <c r="L171" s="966"/>
      <c r="M171" s="966"/>
      <c r="N171" s="966"/>
      <c r="O171" s="966"/>
      <c r="P171" s="966"/>
      <c r="Q171" s="966"/>
      <c r="R171" s="966"/>
      <c r="S171" s="966"/>
      <c r="T171" s="966"/>
      <c r="U171" s="966"/>
      <c r="V171" s="966"/>
      <c r="W171" s="966"/>
      <c r="X171" s="643"/>
      <c r="Y171" s="643"/>
      <c r="Z171" s="643"/>
      <c r="AA171" s="643"/>
      <c r="AB171" s="22"/>
      <c r="AC171" s="11"/>
      <c r="AD171" s="11"/>
      <c r="AE171" s="11"/>
      <c r="AF171" s="11"/>
      <c r="AG171" s="11"/>
      <c r="AH171" s="11"/>
      <c r="AI171" s="11"/>
      <c r="AJ171" s="11"/>
      <c r="AK171" s="11"/>
      <c r="AL171" s="11"/>
      <c r="AM171" s="11"/>
    </row>
    <row r="172" spans="1:39" ht="24" customHeight="1">
      <c r="A172" s="696"/>
      <c r="B172" s="830"/>
      <c r="C172" s="680"/>
      <c r="D172" s="687"/>
      <c r="E172" s="516" t="s">
        <v>251</v>
      </c>
      <c r="F172" s="855"/>
      <c r="G172" s="798"/>
      <c r="H172" s="57"/>
      <c r="I172" s="57"/>
      <c r="J172" s="57"/>
      <c r="K172" s="519"/>
      <c r="L172" s="966"/>
      <c r="M172" s="966"/>
      <c r="N172" s="966"/>
      <c r="O172" s="966"/>
      <c r="P172" s="966"/>
      <c r="Q172" s="966"/>
      <c r="R172" s="966"/>
      <c r="S172" s="966"/>
      <c r="T172" s="966"/>
      <c r="U172" s="966"/>
      <c r="V172" s="966"/>
      <c r="W172" s="966"/>
      <c r="X172" s="643"/>
      <c r="Y172" s="643"/>
      <c r="Z172" s="643"/>
      <c r="AA172" s="643"/>
      <c r="AB172" s="22"/>
      <c r="AC172" s="11"/>
      <c r="AD172" s="11"/>
      <c r="AE172" s="11"/>
      <c r="AF172" s="11"/>
      <c r="AG172" s="11"/>
      <c r="AH172" s="11"/>
      <c r="AI172" s="11"/>
      <c r="AJ172" s="11"/>
      <c r="AK172" s="11"/>
      <c r="AL172" s="11"/>
      <c r="AM172" s="11"/>
    </row>
    <row r="173" spans="1:39" ht="24" customHeight="1">
      <c r="A173" s="696"/>
      <c r="B173" s="830"/>
      <c r="C173" s="680"/>
      <c r="D173" s="687"/>
      <c r="E173" s="516" t="s">
        <v>252</v>
      </c>
      <c r="F173" s="963" t="s">
        <v>219</v>
      </c>
      <c r="G173" s="798"/>
      <c r="H173" s="57"/>
      <c r="I173" s="57"/>
      <c r="J173" s="57"/>
      <c r="K173" s="519"/>
      <c r="L173" s="966"/>
      <c r="M173" s="966"/>
      <c r="N173" s="966"/>
      <c r="O173" s="966"/>
      <c r="P173" s="966"/>
      <c r="Q173" s="966"/>
      <c r="R173" s="966"/>
      <c r="S173" s="966"/>
      <c r="T173" s="966"/>
      <c r="U173" s="966"/>
      <c r="V173" s="966"/>
      <c r="W173" s="966"/>
      <c r="X173" s="643"/>
      <c r="Y173" s="643"/>
      <c r="Z173" s="643"/>
      <c r="AA173" s="643"/>
      <c r="AB173" s="22"/>
      <c r="AC173" s="11"/>
      <c r="AD173" s="11"/>
      <c r="AE173" s="11"/>
      <c r="AF173" s="11"/>
      <c r="AG173" s="11"/>
      <c r="AH173" s="11"/>
      <c r="AI173" s="11"/>
      <c r="AJ173" s="11"/>
      <c r="AK173" s="11"/>
      <c r="AL173" s="11"/>
      <c r="AM173" s="11"/>
    </row>
    <row r="174" spans="1:39" ht="24" customHeight="1">
      <c r="A174" s="696"/>
      <c r="B174" s="830"/>
      <c r="C174" s="680"/>
      <c r="D174" s="687"/>
      <c r="E174" s="516" t="s">
        <v>244</v>
      </c>
      <c r="F174" s="855"/>
      <c r="G174" s="798"/>
      <c r="H174" s="57"/>
      <c r="I174" s="57"/>
      <c r="J174" s="57"/>
      <c r="K174" s="519"/>
      <c r="L174" s="966"/>
      <c r="M174" s="966"/>
      <c r="N174" s="966"/>
      <c r="O174" s="966"/>
      <c r="P174" s="966"/>
      <c r="Q174" s="966"/>
      <c r="R174" s="966"/>
      <c r="S174" s="966"/>
      <c r="T174" s="966"/>
      <c r="U174" s="966"/>
      <c r="V174" s="966"/>
      <c r="W174" s="966"/>
      <c r="X174" s="643"/>
      <c r="Y174" s="643"/>
      <c r="Z174" s="643"/>
      <c r="AA174" s="643"/>
      <c r="AB174" s="22"/>
      <c r="AC174" s="11"/>
      <c r="AD174" s="11"/>
      <c r="AE174" s="11"/>
      <c r="AF174" s="11"/>
      <c r="AG174" s="11"/>
      <c r="AH174" s="11"/>
      <c r="AI174" s="11"/>
      <c r="AJ174" s="11"/>
      <c r="AK174" s="11"/>
      <c r="AL174" s="11"/>
      <c r="AM174" s="11"/>
    </row>
    <row r="175" spans="1:39" ht="24" customHeight="1">
      <c r="A175" s="696"/>
      <c r="B175" s="830"/>
      <c r="C175" s="680"/>
      <c r="D175" s="687"/>
      <c r="E175" s="516" t="s">
        <v>249</v>
      </c>
      <c r="F175" s="855"/>
      <c r="G175" s="798"/>
      <c r="H175" s="57"/>
      <c r="I175" s="57"/>
      <c r="J175" s="57"/>
      <c r="K175" s="519"/>
      <c r="L175" s="966"/>
      <c r="M175" s="966"/>
      <c r="N175" s="966"/>
      <c r="O175" s="966"/>
      <c r="P175" s="966"/>
      <c r="Q175" s="966"/>
      <c r="R175" s="966"/>
      <c r="S175" s="966"/>
      <c r="T175" s="966"/>
      <c r="U175" s="966"/>
      <c r="V175" s="966"/>
      <c r="W175" s="966"/>
      <c r="X175" s="643"/>
      <c r="Y175" s="643"/>
      <c r="Z175" s="643"/>
      <c r="AA175" s="643"/>
      <c r="AB175" s="22"/>
      <c r="AC175" s="11"/>
      <c r="AD175" s="11"/>
      <c r="AE175" s="11"/>
      <c r="AF175" s="11"/>
      <c r="AG175" s="11"/>
      <c r="AH175" s="11"/>
      <c r="AI175" s="11"/>
      <c r="AJ175" s="11"/>
      <c r="AK175" s="11"/>
      <c r="AL175" s="11"/>
      <c r="AM175" s="11"/>
    </row>
    <row r="176" spans="1:39" ht="24" customHeight="1">
      <c r="A176" s="696"/>
      <c r="B176" s="830"/>
      <c r="C176" s="680"/>
      <c r="D176" s="687"/>
      <c r="E176" s="516" t="s">
        <v>250</v>
      </c>
      <c r="F176" s="855"/>
      <c r="G176" s="798"/>
      <c r="H176" s="57"/>
      <c r="I176" s="57"/>
      <c r="J176" s="57"/>
      <c r="K176" s="519"/>
      <c r="L176" s="966"/>
      <c r="M176" s="966"/>
      <c r="N176" s="966"/>
      <c r="O176" s="966"/>
      <c r="P176" s="966"/>
      <c r="Q176" s="966"/>
      <c r="R176" s="966"/>
      <c r="S176" s="966"/>
      <c r="T176" s="966"/>
      <c r="U176" s="966"/>
      <c r="V176" s="966"/>
      <c r="W176" s="966"/>
      <c r="X176" s="643"/>
      <c r="Y176" s="643"/>
      <c r="Z176" s="643"/>
      <c r="AA176" s="643"/>
      <c r="AB176" s="22"/>
      <c r="AC176" s="11"/>
      <c r="AD176" s="11"/>
      <c r="AE176" s="11"/>
      <c r="AF176" s="11"/>
      <c r="AG176" s="11"/>
      <c r="AH176" s="11"/>
      <c r="AI176" s="11"/>
      <c r="AJ176" s="11"/>
      <c r="AK176" s="11"/>
      <c r="AL176" s="11"/>
      <c r="AM176" s="11"/>
    </row>
    <row r="177" spans="1:39" ht="24" customHeight="1">
      <c r="A177" s="696"/>
      <c r="B177" s="830"/>
      <c r="C177" s="680"/>
      <c r="D177" s="687"/>
      <c r="E177" s="516" t="s">
        <v>251</v>
      </c>
      <c r="F177" s="964"/>
      <c r="G177" s="798"/>
      <c r="H177" s="57"/>
      <c r="I177" s="57"/>
      <c r="J177" s="57"/>
      <c r="K177" s="519"/>
      <c r="L177" s="966"/>
      <c r="M177" s="966"/>
      <c r="N177" s="966"/>
      <c r="O177" s="966"/>
      <c r="P177" s="966"/>
      <c r="Q177" s="966"/>
      <c r="R177" s="966"/>
      <c r="S177" s="966"/>
      <c r="T177" s="966"/>
      <c r="U177" s="966"/>
      <c r="V177" s="966"/>
      <c r="W177" s="966"/>
      <c r="X177" s="643"/>
      <c r="Y177" s="643"/>
      <c r="Z177" s="643"/>
      <c r="AA177" s="643"/>
      <c r="AB177" s="22"/>
      <c r="AC177" s="11"/>
      <c r="AD177" s="11"/>
      <c r="AE177" s="11"/>
      <c r="AF177" s="11"/>
      <c r="AG177" s="11"/>
      <c r="AH177" s="11"/>
      <c r="AI177" s="11"/>
      <c r="AJ177" s="11"/>
      <c r="AK177" s="11"/>
      <c r="AL177" s="11"/>
      <c r="AM177" s="11"/>
    </row>
    <row r="178" spans="1:39" ht="24" customHeight="1">
      <c r="A178" s="696"/>
      <c r="B178" s="830"/>
      <c r="C178" s="680"/>
      <c r="D178" s="687"/>
      <c r="E178" s="516" t="s">
        <v>135</v>
      </c>
      <c r="F178" s="855" t="s">
        <v>220</v>
      </c>
      <c r="G178" s="798"/>
      <c r="H178" s="57"/>
      <c r="I178" s="57"/>
      <c r="J178" s="57"/>
      <c r="K178" s="519"/>
      <c r="L178" s="966"/>
      <c r="M178" s="966"/>
      <c r="N178" s="966"/>
      <c r="O178" s="966"/>
      <c r="P178" s="966"/>
      <c r="Q178" s="966"/>
      <c r="R178" s="966"/>
      <c r="S178" s="966"/>
      <c r="T178" s="966"/>
      <c r="U178" s="966"/>
      <c r="V178" s="966"/>
      <c r="W178" s="966"/>
      <c r="X178" s="643"/>
      <c r="Y178" s="643"/>
      <c r="Z178" s="643"/>
      <c r="AA178" s="643"/>
      <c r="AB178" s="22"/>
      <c r="AC178" s="11"/>
      <c r="AD178" s="11"/>
      <c r="AE178" s="11"/>
      <c r="AF178" s="11"/>
      <c r="AG178" s="11"/>
      <c r="AH178" s="11"/>
      <c r="AI178" s="11"/>
      <c r="AJ178" s="11"/>
      <c r="AK178" s="11"/>
      <c r="AL178" s="11"/>
      <c r="AM178" s="11"/>
    </row>
    <row r="179" spans="1:39" ht="24" customHeight="1">
      <c r="A179" s="696"/>
      <c r="B179" s="830"/>
      <c r="C179" s="680"/>
      <c r="D179" s="687"/>
      <c r="E179" s="516" t="s">
        <v>244</v>
      </c>
      <c r="F179" s="855"/>
      <c r="G179" s="798"/>
      <c r="H179" s="57"/>
      <c r="I179" s="57"/>
      <c r="J179" s="57"/>
      <c r="K179" s="519"/>
      <c r="L179" s="966"/>
      <c r="M179" s="966"/>
      <c r="N179" s="966"/>
      <c r="O179" s="966"/>
      <c r="P179" s="966"/>
      <c r="Q179" s="966"/>
      <c r="R179" s="966"/>
      <c r="S179" s="966"/>
      <c r="T179" s="966"/>
      <c r="U179" s="966"/>
      <c r="V179" s="966"/>
      <c r="W179" s="966"/>
      <c r="X179" s="643"/>
      <c r="Y179" s="643"/>
      <c r="Z179" s="643"/>
      <c r="AA179" s="643"/>
      <c r="AB179" s="22"/>
      <c r="AC179" s="11"/>
      <c r="AD179" s="11"/>
      <c r="AE179" s="11"/>
      <c r="AF179" s="11"/>
      <c r="AG179" s="11"/>
      <c r="AH179" s="11"/>
      <c r="AI179" s="11"/>
      <c r="AJ179" s="11"/>
      <c r="AK179" s="11"/>
      <c r="AL179" s="11"/>
      <c r="AM179" s="11"/>
    </row>
    <row r="180" spans="1:39" ht="24" customHeight="1">
      <c r="A180" s="696"/>
      <c r="B180" s="830"/>
      <c r="C180" s="680"/>
      <c r="D180" s="687"/>
      <c r="E180" s="516" t="s">
        <v>249</v>
      </c>
      <c r="F180" s="855"/>
      <c r="G180" s="798"/>
      <c r="H180" s="57"/>
      <c r="I180" s="57"/>
      <c r="J180" s="57"/>
      <c r="K180" s="519"/>
      <c r="L180" s="966"/>
      <c r="M180" s="966"/>
      <c r="N180" s="966"/>
      <c r="O180" s="966"/>
      <c r="P180" s="966"/>
      <c r="Q180" s="966"/>
      <c r="R180" s="966"/>
      <c r="S180" s="966"/>
      <c r="T180" s="966"/>
      <c r="U180" s="966"/>
      <c r="V180" s="966"/>
      <c r="W180" s="966"/>
      <c r="X180" s="643"/>
      <c r="Y180" s="643"/>
      <c r="Z180" s="643"/>
      <c r="AA180" s="643"/>
      <c r="AB180" s="22"/>
      <c r="AC180" s="11"/>
      <c r="AD180" s="11"/>
      <c r="AE180" s="11"/>
      <c r="AF180" s="11"/>
      <c r="AG180" s="11"/>
      <c r="AH180" s="11"/>
      <c r="AI180" s="11"/>
      <c r="AJ180" s="11"/>
      <c r="AK180" s="11"/>
      <c r="AL180" s="11"/>
      <c r="AM180" s="11"/>
    </row>
    <row r="181" spans="1:39" ht="24" customHeight="1">
      <c r="A181" s="696"/>
      <c r="B181" s="830"/>
      <c r="C181" s="680"/>
      <c r="D181" s="687"/>
      <c r="E181" s="516" t="s">
        <v>250</v>
      </c>
      <c r="F181" s="855"/>
      <c r="G181" s="798"/>
      <c r="H181" s="57"/>
      <c r="I181" s="57"/>
      <c r="J181" s="57"/>
      <c r="K181" s="519"/>
      <c r="L181" s="966"/>
      <c r="M181" s="966"/>
      <c r="N181" s="966"/>
      <c r="O181" s="966"/>
      <c r="P181" s="966"/>
      <c r="Q181" s="966"/>
      <c r="R181" s="966"/>
      <c r="S181" s="966"/>
      <c r="T181" s="966"/>
      <c r="U181" s="966"/>
      <c r="V181" s="966"/>
      <c r="W181" s="966"/>
      <c r="X181" s="643"/>
      <c r="Y181" s="643"/>
      <c r="Z181" s="643"/>
      <c r="AA181" s="643"/>
      <c r="AB181" s="22"/>
      <c r="AC181" s="11"/>
      <c r="AD181" s="11"/>
      <c r="AE181" s="11"/>
      <c r="AF181" s="11"/>
      <c r="AG181" s="11"/>
      <c r="AH181" s="11"/>
      <c r="AI181" s="11"/>
      <c r="AJ181" s="11"/>
      <c r="AK181" s="11"/>
      <c r="AL181" s="11"/>
      <c r="AM181" s="11"/>
    </row>
    <row r="182" spans="1:39" ht="24" customHeight="1">
      <c r="A182" s="696"/>
      <c r="B182" s="830"/>
      <c r="C182" s="680"/>
      <c r="D182" s="687"/>
      <c r="E182" s="516" t="s">
        <v>251</v>
      </c>
      <c r="F182" s="856"/>
      <c r="G182" s="798"/>
      <c r="H182" s="57"/>
      <c r="I182" s="57"/>
      <c r="J182" s="57"/>
      <c r="K182" s="519"/>
      <c r="L182" s="966"/>
      <c r="M182" s="966"/>
      <c r="N182" s="966"/>
      <c r="O182" s="966"/>
      <c r="P182" s="966"/>
      <c r="Q182" s="966"/>
      <c r="R182" s="966"/>
      <c r="S182" s="966"/>
      <c r="T182" s="966"/>
      <c r="U182" s="966"/>
      <c r="V182" s="966"/>
      <c r="W182" s="966"/>
      <c r="X182" s="643"/>
      <c r="Y182" s="643"/>
      <c r="Z182" s="643"/>
      <c r="AA182" s="643"/>
      <c r="AB182" s="22"/>
      <c r="AC182" s="11"/>
      <c r="AD182" s="11"/>
      <c r="AE182" s="11"/>
      <c r="AF182" s="11"/>
      <c r="AG182" s="11"/>
      <c r="AH182" s="11"/>
      <c r="AI182" s="11"/>
      <c r="AJ182" s="11"/>
      <c r="AK182" s="11"/>
      <c r="AL182" s="11"/>
      <c r="AM182" s="11"/>
    </row>
    <row r="183" spans="1:39" ht="24" customHeight="1">
      <c r="A183" s="696"/>
      <c r="B183" s="830"/>
      <c r="C183" s="680"/>
      <c r="D183" s="687"/>
      <c r="E183" s="516" t="s">
        <v>135</v>
      </c>
      <c r="F183" s="962" t="s">
        <v>221</v>
      </c>
      <c r="G183" s="798"/>
      <c r="H183" s="57"/>
      <c r="I183" s="57"/>
      <c r="J183" s="57"/>
      <c r="K183" s="519"/>
      <c r="L183" s="966"/>
      <c r="M183" s="966"/>
      <c r="N183" s="966"/>
      <c r="O183" s="966"/>
      <c r="P183" s="966"/>
      <c r="Q183" s="966"/>
      <c r="R183" s="966"/>
      <c r="S183" s="966"/>
      <c r="T183" s="966"/>
      <c r="U183" s="966"/>
      <c r="V183" s="966"/>
      <c r="W183" s="966"/>
      <c r="X183" s="643"/>
      <c r="Y183" s="643"/>
      <c r="Z183" s="643"/>
      <c r="AA183" s="643"/>
      <c r="AB183" s="22"/>
      <c r="AC183" s="11"/>
      <c r="AD183" s="11"/>
      <c r="AE183" s="11"/>
      <c r="AF183" s="11"/>
      <c r="AG183" s="11"/>
      <c r="AH183" s="11"/>
      <c r="AI183" s="11"/>
      <c r="AJ183" s="11"/>
      <c r="AK183" s="11"/>
      <c r="AL183" s="11"/>
      <c r="AM183" s="11"/>
    </row>
    <row r="184" spans="1:39" ht="24" customHeight="1">
      <c r="A184" s="696"/>
      <c r="B184" s="830"/>
      <c r="C184" s="680"/>
      <c r="D184" s="687"/>
      <c r="E184" s="516" t="s">
        <v>244</v>
      </c>
      <c r="F184" s="855"/>
      <c r="G184" s="798"/>
      <c r="H184" s="57"/>
      <c r="I184" s="57"/>
      <c r="J184" s="57"/>
      <c r="K184" s="519"/>
      <c r="L184" s="966"/>
      <c r="M184" s="966"/>
      <c r="N184" s="966"/>
      <c r="O184" s="966"/>
      <c r="P184" s="966"/>
      <c r="Q184" s="966"/>
      <c r="R184" s="966"/>
      <c r="S184" s="966"/>
      <c r="T184" s="966"/>
      <c r="U184" s="966"/>
      <c r="V184" s="966"/>
      <c r="W184" s="966"/>
      <c r="X184" s="643"/>
      <c r="Y184" s="643"/>
      <c r="Z184" s="643"/>
      <c r="AA184" s="643"/>
      <c r="AB184" s="22"/>
      <c r="AC184" s="11"/>
      <c r="AD184" s="11"/>
      <c r="AE184" s="11"/>
      <c r="AF184" s="11"/>
      <c r="AG184" s="11"/>
      <c r="AH184" s="11"/>
      <c r="AI184" s="11"/>
      <c r="AJ184" s="11"/>
      <c r="AK184" s="11"/>
      <c r="AL184" s="11"/>
      <c r="AM184" s="11"/>
    </row>
    <row r="185" spans="1:39" ht="24" customHeight="1">
      <c r="A185" s="696"/>
      <c r="B185" s="830"/>
      <c r="C185" s="680"/>
      <c r="D185" s="687"/>
      <c r="E185" s="516" t="s">
        <v>249</v>
      </c>
      <c r="F185" s="855"/>
      <c r="G185" s="798"/>
      <c r="H185" s="57"/>
      <c r="I185" s="57"/>
      <c r="J185" s="57"/>
      <c r="K185" s="519"/>
      <c r="L185" s="966"/>
      <c r="M185" s="966"/>
      <c r="N185" s="966"/>
      <c r="O185" s="966"/>
      <c r="P185" s="966"/>
      <c r="Q185" s="966"/>
      <c r="R185" s="966"/>
      <c r="S185" s="966"/>
      <c r="T185" s="966"/>
      <c r="U185" s="966"/>
      <c r="V185" s="966"/>
      <c r="W185" s="966"/>
      <c r="X185" s="643"/>
      <c r="Y185" s="643"/>
      <c r="Z185" s="643"/>
      <c r="AA185" s="643"/>
      <c r="AB185" s="22"/>
      <c r="AC185" s="11"/>
      <c r="AD185" s="11"/>
      <c r="AE185" s="11"/>
      <c r="AF185" s="11"/>
      <c r="AG185" s="11"/>
      <c r="AH185" s="11"/>
      <c r="AI185" s="11"/>
      <c r="AJ185" s="11"/>
      <c r="AK185" s="11"/>
      <c r="AL185" s="11"/>
      <c r="AM185" s="11"/>
    </row>
    <row r="186" spans="1:39" ht="24" customHeight="1">
      <c r="A186" s="696"/>
      <c r="B186" s="830"/>
      <c r="C186" s="680"/>
      <c r="D186" s="687"/>
      <c r="E186" s="516" t="s">
        <v>250</v>
      </c>
      <c r="F186" s="855"/>
      <c r="G186" s="798"/>
      <c r="H186" s="57"/>
      <c r="I186" s="57"/>
      <c r="J186" s="57"/>
      <c r="K186" s="519"/>
      <c r="L186" s="966"/>
      <c r="M186" s="966"/>
      <c r="N186" s="966"/>
      <c r="O186" s="966"/>
      <c r="P186" s="966"/>
      <c r="Q186" s="966"/>
      <c r="R186" s="966"/>
      <c r="S186" s="966"/>
      <c r="T186" s="966"/>
      <c r="U186" s="966"/>
      <c r="V186" s="966"/>
      <c r="W186" s="966"/>
      <c r="X186" s="643"/>
      <c r="Y186" s="643"/>
      <c r="Z186" s="643"/>
      <c r="AA186" s="643"/>
      <c r="AB186" s="22"/>
      <c r="AC186" s="11"/>
      <c r="AD186" s="11"/>
      <c r="AE186" s="11"/>
      <c r="AF186" s="11"/>
      <c r="AG186" s="11"/>
      <c r="AH186" s="11"/>
      <c r="AI186" s="11"/>
      <c r="AJ186" s="11"/>
      <c r="AK186" s="11"/>
      <c r="AL186" s="11"/>
      <c r="AM186" s="11"/>
    </row>
    <row r="187" spans="1:39" ht="24" customHeight="1">
      <c r="A187" s="696"/>
      <c r="B187" s="830"/>
      <c r="C187" s="680"/>
      <c r="D187" s="693"/>
      <c r="E187" s="516" t="s">
        <v>251</v>
      </c>
      <c r="F187" s="856"/>
      <c r="G187" s="798"/>
      <c r="H187" s="57"/>
      <c r="I187" s="57"/>
      <c r="J187" s="57"/>
      <c r="K187" s="519"/>
      <c r="L187" s="966"/>
      <c r="M187" s="966"/>
      <c r="N187" s="966"/>
      <c r="O187" s="966"/>
      <c r="P187" s="966"/>
      <c r="Q187" s="966"/>
      <c r="R187" s="966"/>
      <c r="S187" s="966"/>
      <c r="T187" s="966"/>
      <c r="U187" s="966"/>
      <c r="V187" s="966"/>
      <c r="W187" s="966"/>
      <c r="X187" s="643"/>
      <c r="Y187" s="643"/>
      <c r="Z187" s="643"/>
      <c r="AA187" s="643"/>
      <c r="AB187" s="22"/>
      <c r="AC187" s="11"/>
      <c r="AD187" s="11"/>
      <c r="AE187" s="11"/>
      <c r="AF187" s="11"/>
      <c r="AG187" s="11"/>
      <c r="AH187" s="11"/>
      <c r="AI187" s="11"/>
      <c r="AJ187" s="11"/>
      <c r="AK187" s="11"/>
      <c r="AL187" s="11"/>
      <c r="AM187" s="11"/>
    </row>
    <row r="188" spans="1:39" ht="30" customHeight="1">
      <c r="A188" s="696"/>
      <c r="B188" s="829" t="s">
        <v>253</v>
      </c>
      <c r="C188" s="679" t="s">
        <v>254</v>
      </c>
      <c r="D188" s="368" t="s">
        <v>255</v>
      </c>
      <c r="E188" s="13" t="s">
        <v>256</v>
      </c>
      <c r="F188" s="24" t="s">
        <v>242</v>
      </c>
      <c r="G188" s="1020"/>
      <c r="H188" s="694"/>
      <c r="I188" s="1021"/>
      <c r="J188" s="694"/>
      <c r="K188" s="1022"/>
      <c r="L188" s="966"/>
      <c r="M188" s="966"/>
      <c r="N188" s="966"/>
      <c r="O188" s="966"/>
      <c r="P188" s="966"/>
      <c r="Q188" s="966"/>
      <c r="R188" s="966"/>
      <c r="S188" s="966"/>
      <c r="T188" s="966"/>
      <c r="U188" s="966"/>
      <c r="V188" s="966"/>
      <c r="W188" s="966"/>
      <c r="X188" s="643"/>
      <c r="Y188" s="643"/>
      <c r="Z188" s="643"/>
      <c r="AA188" s="643"/>
      <c r="AB188" s="22"/>
      <c r="AC188" s="11"/>
      <c r="AD188" s="11"/>
      <c r="AE188" s="11"/>
      <c r="AF188" s="11"/>
      <c r="AG188" s="11"/>
      <c r="AH188" s="11"/>
      <c r="AI188" s="11"/>
      <c r="AJ188" s="11"/>
      <c r="AK188" s="11"/>
      <c r="AL188" s="11"/>
      <c r="AM188" s="11"/>
    </row>
    <row r="189" spans="1:39" ht="30" customHeight="1">
      <c r="A189" s="696"/>
      <c r="B189" s="830"/>
      <c r="C189" s="680"/>
      <c r="D189" s="368" t="s">
        <v>255</v>
      </c>
      <c r="E189" s="4" t="s">
        <v>257</v>
      </c>
      <c r="F189" s="24" t="s">
        <v>242</v>
      </c>
      <c r="G189" s="667"/>
      <c r="H189" s="694"/>
      <c r="I189" s="694"/>
      <c r="J189" s="694"/>
      <c r="K189" s="891"/>
      <c r="L189" s="966"/>
      <c r="M189" s="966"/>
      <c r="N189" s="966"/>
      <c r="O189" s="966"/>
      <c r="P189" s="966"/>
      <c r="Q189" s="966"/>
      <c r="R189" s="966"/>
      <c r="S189" s="966"/>
      <c r="T189" s="966"/>
      <c r="U189" s="966"/>
      <c r="V189" s="966"/>
      <c r="W189" s="966"/>
      <c r="X189" s="643"/>
      <c r="Y189" s="643"/>
      <c r="Z189" s="643"/>
      <c r="AA189" s="643"/>
      <c r="AB189" s="22"/>
      <c r="AC189" s="11"/>
      <c r="AD189" s="11"/>
      <c r="AE189" s="11"/>
      <c r="AF189" s="11"/>
      <c r="AG189" s="11"/>
      <c r="AH189" s="11"/>
      <c r="AI189" s="11"/>
      <c r="AJ189" s="11"/>
      <c r="AK189" s="11"/>
      <c r="AL189" s="11"/>
      <c r="AM189" s="11"/>
    </row>
    <row r="190" spans="1:39" ht="30" customHeight="1">
      <c r="A190" s="696"/>
      <c r="B190" s="830"/>
      <c r="C190" s="680"/>
      <c r="D190" s="685" t="s">
        <v>258</v>
      </c>
      <c r="E190" s="253" t="s">
        <v>259</v>
      </c>
      <c r="F190" s="262" t="s">
        <v>242</v>
      </c>
      <c r="G190" s="932"/>
      <c r="H190" s="958"/>
      <c r="I190" s="1023"/>
      <c r="J190" s="802"/>
      <c r="K190" s="1024"/>
      <c r="L190" s="966"/>
      <c r="M190" s="966"/>
      <c r="N190" s="966"/>
      <c r="O190" s="966"/>
      <c r="P190" s="966"/>
      <c r="Q190" s="966"/>
      <c r="R190" s="966"/>
      <c r="S190" s="966"/>
      <c r="T190" s="966"/>
      <c r="U190" s="966"/>
      <c r="V190" s="966"/>
      <c r="W190" s="966"/>
      <c r="X190" s="643"/>
      <c r="Y190" s="643"/>
      <c r="Z190" s="643"/>
      <c r="AA190" s="643"/>
      <c r="AB190" s="22"/>
      <c r="AC190" s="11"/>
      <c r="AD190" s="11"/>
      <c r="AE190" s="11"/>
      <c r="AF190" s="11"/>
      <c r="AG190" s="11"/>
      <c r="AH190" s="11"/>
      <c r="AI190" s="11"/>
      <c r="AJ190" s="11"/>
      <c r="AK190" s="11"/>
      <c r="AL190" s="11"/>
      <c r="AM190" s="11"/>
    </row>
    <row r="191" spans="1:39" ht="30" customHeight="1">
      <c r="A191" s="696"/>
      <c r="B191" s="830"/>
      <c r="C191" s="680"/>
      <c r="D191" s="693"/>
      <c r="E191" s="357" t="s">
        <v>260</v>
      </c>
      <c r="F191" s="369" t="s">
        <v>242</v>
      </c>
      <c r="G191" s="668"/>
      <c r="H191" s="851"/>
      <c r="I191" s="1025"/>
      <c r="J191" s="852"/>
      <c r="K191" s="853"/>
      <c r="L191" s="967"/>
      <c r="M191" s="966"/>
      <c r="N191" s="966"/>
      <c r="O191" s="966"/>
      <c r="P191" s="966"/>
      <c r="Q191" s="966"/>
      <c r="R191" s="966"/>
      <c r="S191" s="966"/>
      <c r="T191" s="966"/>
      <c r="U191" s="966"/>
      <c r="V191" s="966"/>
      <c r="W191" s="966"/>
      <c r="X191" s="643"/>
      <c r="Y191" s="643"/>
      <c r="Z191" s="643"/>
      <c r="AA191" s="643"/>
      <c r="AB191" s="22"/>
      <c r="AC191" s="11"/>
      <c r="AD191" s="11"/>
      <c r="AE191" s="11"/>
      <c r="AF191" s="11"/>
      <c r="AG191" s="11"/>
      <c r="AH191" s="11"/>
      <c r="AI191" s="11"/>
      <c r="AJ191" s="11"/>
      <c r="AK191" s="11"/>
      <c r="AL191" s="11"/>
      <c r="AM191" s="11"/>
    </row>
    <row r="192" spans="1:39" ht="30" customHeight="1">
      <c r="A192" s="696"/>
      <c r="B192" s="830"/>
      <c r="C192" s="680"/>
      <c r="D192" s="685" t="s">
        <v>261</v>
      </c>
      <c r="E192" s="361" t="s">
        <v>262</v>
      </c>
      <c r="F192" s="263" t="s">
        <v>242</v>
      </c>
      <c r="G192" s="932"/>
      <c r="H192" s="667"/>
      <c r="I192" s="800"/>
      <c r="J192" s="668"/>
      <c r="K192" s="668"/>
      <c r="L192" s="966"/>
      <c r="M192" s="966"/>
      <c r="N192" s="966"/>
      <c r="O192" s="966"/>
      <c r="P192" s="966"/>
      <c r="Q192" s="966"/>
      <c r="R192" s="966"/>
      <c r="S192" s="966"/>
      <c r="T192" s="966"/>
      <c r="U192" s="966"/>
      <c r="V192" s="966"/>
      <c r="W192" s="966"/>
      <c r="X192" s="643"/>
      <c r="Y192" s="643"/>
      <c r="Z192" s="643"/>
      <c r="AA192" s="643"/>
      <c r="AB192" s="22"/>
      <c r="AC192" s="11"/>
      <c r="AD192" s="11"/>
      <c r="AE192" s="11"/>
      <c r="AF192" s="11"/>
      <c r="AG192" s="11"/>
      <c r="AH192" s="11"/>
      <c r="AI192" s="11"/>
      <c r="AJ192" s="11"/>
      <c r="AK192" s="11"/>
      <c r="AL192" s="11"/>
      <c r="AM192" s="11"/>
    </row>
    <row r="193" spans="1:39" ht="30" customHeight="1">
      <c r="A193" s="696"/>
      <c r="B193" s="830"/>
      <c r="C193" s="682"/>
      <c r="D193" s="693"/>
      <c r="E193" s="357" t="s">
        <v>263</v>
      </c>
      <c r="F193" s="369" t="s">
        <v>242</v>
      </c>
      <c r="G193" s="860"/>
      <c r="H193" s="851"/>
      <c r="I193" s="1025"/>
      <c r="J193" s="852"/>
      <c r="K193" s="853"/>
      <c r="L193" s="967"/>
      <c r="M193" s="966"/>
      <c r="N193" s="966"/>
      <c r="O193" s="966"/>
      <c r="P193" s="966"/>
      <c r="Q193" s="966"/>
      <c r="R193" s="966"/>
      <c r="S193" s="966"/>
      <c r="T193" s="966"/>
      <c r="U193" s="966"/>
      <c r="V193" s="966"/>
      <c r="W193" s="966"/>
      <c r="X193" s="643"/>
      <c r="Y193" s="643"/>
      <c r="Z193" s="643"/>
      <c r="AA193" s="643"/>
      <c r="AB193" s="22"/>
      <c r="AC193" s="11"/>
      <c r="AD193" s="11"/>
      <c r="AE193" s="11"/>
      <c r="AF193" s="11"/>
      <c r="AG193" s="11"/>
      <c r="AH193" s="11"/>
      <c r="AI193" s="11"/>
      <c r="AJ193" s="11"/>
      <c r="AK193" s="11"/>
      <c r="AL193" s="11"/>
      <c r="AM193" s="11"/>
    </row>
    <row r="194" spans="1:39" ht="30" customHeight="1">
      <c r="A194" s="696"/>
      <c r="B194" s="830"/>
      <c r="C194" s="6" t="s">
        <v>314</v>
      </c>
      <c r="D194" s="5" t="s">
        <v>54</v>
      </c>
      <c r="E194" s="13" t="s">
        <v>265</v>
      </c>
      <c r="F194" s="27" t="s">
        <v>266</v>
      </c>
      <c r="G194" s="227"/>
      <c r="H194" s="667"/>
      <c r="I194" s="668"/>
      <c r="J194" s="668"/>
      <c r="K194" s="668"/>
      <c r="L194" s="642"/>
      <c r="M194" s="267"/>
      <c r="N194" s="642"/>
      <c r="O194" s="267"/>
      <c r="P194" s="267"/>
      <c r="Q194" s="267"/>
      <c r="R194" s="267"/>
      <c r="S194" s="267"/>
      <c r="T194" s="267"/>
      <c r="U194" s="267"/>
      <c r="V194" s="267"/>
      <c r="W194" s="267"/>
      <c r="X194" s="644"/>
      <c r="Y194" s="1028"/>
      <c r="Z194" s="1028"/>
      <c r="AA194" s="1028"/>
      <c r="AB194" s="22"/>
      <c r="AC194" s="11"/>
      <c r="AD194" s="11"/>
      <c r="AE194" s="11"/>
      <c r="AF194" s="11"/>
      <c r="AG194" s="11"/>
      <c r="AH194" s="11"/>
      <c r="AI194" s="11"/>
      <c r="AJ194" s="11"/>
      <c r="AK194" s="11"/>
      <c r="AL194" s="11"/>
      <c r="AM194" s="11"/>
    </row>
    <row r="195" spans="1:39" ht="30" customHeight="1">
      <c r="A195" s="696"/>
      <c r="B195" s="831"/>
      <c r="C195" s="6" t="s">
        <v>267</v>
      </c>
      <c r="D195" s="5" t="s">
        <v>261</v>
      </c>
      <c r="E195" s="4" t="s">
        <v>268</v>
      </c>
      <c r="F195" s="4" t="s">
        <v>269</v>
      </c>
      <c r="G195" s="228"/>
      <c r="H195" s="694"/>
      <c r="I195" s="694"/>
      <c r="J195" s="694"/>
      <c r="K195" s="891"/>
      <c r="L195" s="267"/>
      <c r="M195" s="267"/>
      <c r="N195" s="267"/>
      <c r="O195" s="267"/>
      <c r="P195" s="267"/>
      <c r="Q195" s="267"/>
      <c r="R195" s="267"/>
      <c r="S195" s="267"/>
      <c r="T195" s="267"/>
      <c r="U195" s="267"/>
      <c r="V195" s="267"/>
      <c r="W195" s="267"/>
      <c r="X195" s="644"/>
      <c r="Y195" s="1028"/>
      <c r="Z195" s="1028"/>
      <c r="AA195" s="1028"/>
      <c r="AB195" s="22"/>
      <c r="AC195" s="11"/>
      <c r="AD195" s="11"/>
      <c r="AE195" s="11"/>
      <c r="AF195" s="11"/>
      <c r="AG195" s="11"/>
      <c r="AH195" s="11"/>
      <c r="AI195" s="11"/>
      <c r="AJ195" s="11"/>
      <c r="AK195" s="11"/>
      <c r="AL195" s="11"/>
      <c r="AM195" s="11"/>
    </row>
    <row r="196" spans="1:39" ht="29.45" customHeight="1">
      <c r="A196" s="697"/>
      <c r="B196" s="474" t="s">
        <v>270</v>
      </c>
      <c r="C196" s="4" t="s">
        <v>271</v>
      </c>
      <c r="D196" s="5" t="s">
        <v>54</v>
      </c>
      <c r="E196" s="5" t="s">
        <v>272</v>
      </c>
      <c r="F196" s="4" t="s">
        <v>273</v>
      </c>
      <c r="G196" s="228"/>
      <c r="H196" s="694"/>
      <c r="I196" s="694"/>
      <c r="J196" s="694"/>
      <c r="K196" s="891"/>
      <c r="L196" s="267"/>
      <c r="M196" s="267"/>
      <c r="N196" s="267"/>
      <c r="O196" s="267"/>
      <c r="P196" s="267"/>
      <c r="Q196" s="267"/>
      <c r="R196" s="267"/>
      <c r="S196" s="267"/>
      <c r="T196" s="267"/>
      <c r="U196" s="267"/>
      <c r="V196" s="267"/>
      <c r="W196" s="267"/>
      <c r="X196" s="644"/>
      <c r="Y196" s="1028"/>
      <c r="Z196" s="1028"/>
      <c r="AA196" s="1028"/>
      <c r="AB196" s="22"/>
      <c r="AC196" s="11"/>
      <c r="AD196" s="11"/>
      <c r="AE196" s="11"/>
      <c r="AF196" s="11"/>
      <c r="AG196" s="11"/>
      <c r="AH196" s="11"/>
      <c r="AI196" s="11"/>
      <c r="AJ196" s="11"/>
      <c r="AK196" s="11"/>
      <c r="AL196" s="11"/>
      <c r="AM196" s="11"/>
    </row>
    <row r="197" spans="1:39" ht="36" customHeight="1">
      <c r="A197" s="814" t="s">
        <v>274</v>
      </c>
      <c r="B197" s="684" t="s">
        <v>275</v>
      </c>
      <c r="C197" s="679" t="s">
        <v>276</v>
      </c>
      <c r="D197" s="685" t="s">
        <v>261</v>
      </c>
      <c r="E197" s="679" t="s">
        <v>277</v>
      </c>
      <c r="F197" s="24" t="s">
        <v>278</v>
      </c>
      <c r="G197" s="1027"/>
      <c r="H197" s="694"/>
      <c r="I197" s="694"/>
      <c r="J197" s="694"/>
      <c r="K197" s="694"/>
      <c r="L197" s="968"/>
      <c r="M197" s="968"/>
      <c r="N197" s="968"/>
      <c r="O197" s="968"/>
      <c r="P197" s="968"/>
      <c r="Q197" s="968"/>
      <c r="R197" s="968"/>
      <c r="S197" s="968"/>
      <c r="T197" s="968"/>
      <c r="U197" s="968"/>
      <c r="V197" s="968"/>
      <c r="W197" s="968"/>
      <c r="X197" s="572"/>
      <c r="Y197" s="572"/>
      <c r="Z197" s="572"/>
      <c r="AA197" s="572"/>
      <c r="AB197" s="22"/>
      <c r="AC197" s="11"/>
      <c r="AD197" s="11"/>
      <c r="AE197" s="11"/>
      <c r="AF197" s="11"/>
      <c r="AG197" s="11"/>
      <c r="AH197" s="11"/>
      <c r="AI197" s="11"/>
      <c r="AJ197" s="11"/>
      <c r="AK197" s="11"/>
      <c r="AL197" s="11"/>
      <c r="AM197" s="11"/>
    </row>
    <row r="198" spans="1:39" ht="36" customHeight="1">
      <c r="A198" s="814"/>
      <c r="B198" s="677"/>
      <c r="C198" s="680"/>
      <c r="D198" s="686"/>
      <c r="E198" s="680"/>
      <c r="F198" s="24" t="s">
        <v>218</v>
      </c>
      <c r="G198" s="667"/>
      <c r="H198" s="57"/>
      <c r="I198" s="57"/>
      <c r="J198" s="57"/>
      <c r="K198" s="57"/>
      <c r="L198" s="968"/>
      <c r="M198" s="968"/>
      <c r="N198" s="968"/>
      <c r="O198" s="968"/>
      <c r="P198" s="968"/>
      <c r="Q198" s="968"/>
      <c r="R198" s="968"/>
      <c r="S198" s="968"/>
      <c r="T198" s="968"/>
      <c r="U198" s="968"/>
      <c r="V198" s="968"/>
      <c r="W198" s="968"/>
      <c r="X198" s="643"/>
      <c r="Y198" s="1028"/>
      <c r="Z198" s="1028"/>
      <c r="AA198" s="1028"/>
      <c r="AB198" s="22"/>
      <c r="AC198" s="11"/>
      <c r="AD198" s="11"/>
      <c r="AE198" s="11"/>
      <c r="AF198" s="11"/>
      <c r="AG198" s="11"/>
      <c r="AH198" s="11"/>
      <c r="AI198" s="11"/>
      <c r="AJ198" s="11"/>
      <c r="AK198" s="11"/>
      <c r="AL198" s="11"/>
      <c r="AM198" s="11"/>
    </row>
    <row r="199" spans="1:39" ht="36" customHeight="1">
      <c r="A199" s="814"/>
      <c r="B199" s="677"/>
      <c r="C199" s="680"/>
      <c r="D199" s="686"/>
      <c r="E199" s="680"/>
      <c r="F199" s="24" t="s">
        <v>279</v>
      </c>
      <c r="G199" s="667"/>
      <c r="H199" s="57"/>
      <c r="I199" s="57"/>
      <c r="J199" s="57"/>
      <c r="K199" s="57"/>
      <c r="L199" s="968"/>
      <c r="M199" s="968"/>
      <c r="N199" s="968"/>
      <c r="O199" s="968"/>
      <c r="P199" s="968"/>
      <c r="Q199" s="968"/>
      <c r="R199" s="968"/>
      <c r="S199" s="968"/>
      <c r="T199" s="968"/>
      <c r="U199" s="968"/>
      <c r="V199" s="968"/>
      <c r="W199" s="968"/>
      <c r="X199" s="643"/>
      <c r="Y199" s="644"/>
      <c r="Z199" s="644"/>
      <c r="AA199" s="644"/>
      <c r="AB199" s="22"/>
      <c r="AC199" s="11"/>
      <c r="AD199" s="11"/>
      <c r="AE199" s="11"/>
      <c r="AF199" s="11"/>
      <c r="AG199" s="11"/>
      <c r="AH199" s="11"/>
      <c r="AI199" s="11"/>
      <c r="AJ199" s="11"/>
      <c r="AK199" s="11"/>
      <c r="AL199" s="11"/>
      <c r="AM199" s="11"/>
    </row>
    <row r="200" spans="1:39" ht="36" customHeight="1">
      <c r="A200" s="814"/>
      <c r="B200" s="677"/>
      <c r="C200" s="680"/>
      <c r="D200" s="686"/>
      <c r="E200" s="680"/>
      <c r="F200" s="24" t="s">
        <v>280</v>
      </c>
      <c r="G200" s="667"/>
      <c r="H200" s="694"/>
      <c r="I200" s="694"/>
      <c r="J200" s="694"/>
      <c r="K200" s="694"/>
      <c r="L200" s="968"/>
      <c r="M200" s="968"/>
      <c r="N200" s="968"/>
      <c r="O200" s="968"/>
      <c r="P200" s="968"/>
      <c r="Q200" s="968"/>
      <c r="R200" s="968"/>
      <c r="S200" s="968"/>
      <c r="T200" s="968"/>
      <c r="U200" s="968"/>
      <c r="V200" s="968"/>
      <c r="W200" s="968"/>
      <c r="X200" s="643"/>
      <c r="Y200" s="644"/>
      <c r="Z200" s="644"/>
      <c r="AA200" s="644"/>
      <c r="AB200" s="22"/>
      <c r="AC200" s="11"/>
      <c r="AD200" s="11"/>
      <c r="AE200" s="11"/>
      <c r="AF200" s="11"/>
      <c r="AG200" s="11"/>
      <c r="AH200" s="11"/>
      <c r="AI200" s="11"/>
      <c r="AJ200" s="11"/>
      <c r="AK200" s="11"/>
      <c r="AL200" s="11"/>
      <c r="AM200" s="11"/>
    </row>
    <row r="201" spans="1:39" ht="31.5" customHeight="1">
      <c r="A201" s="814"/>
      <c r="B201" s="677"/>
      <c r="C201" s="680"/>
      <c r="D201" s="686"/>
      <c r="E201" s="680"/>
      <c r="F201" s="253" t="s">
        <v>281</v>
      </c>
      <c r="G201" s="958"/>
      <c r="H201" s="667"/>
      <c r="I201" s="800"/>
      <c r="J201" s="668"/>
      <c r="K201" s="800"/>
      <c r="L201" s="968"/>
      <c r="M201" s="968"/>
      <c r="N201" s="968"/>
      <c r="O201" s="968"/>
      <c r="P201" s="968"/>
      <c r="Q201" s="968"/>
      <c r="R201" s="968"/>
      <c r="S201" s="968"/>
      <c r="T201" s="968"/>
      <c r="U201" s="968"/>
      <c r="V201" s="968"/>
      <c r="W201" s="968"/>
      <c r="X201" s="643"/>
      <c r="Y201" s="644"/>
      <c r="Z201" s="644"/>
      <c r="AA201" s="644"/>
      <c r="AB201" s="22"/>
      <c r="AC201" s="11"/>
      <c r="AD201" s="11"/>
      <c r="AE201" s="11"/>
      <c r="AF201" s="11"/>
      <c r="AG201" s="11"/>
      <c r="AH201" s="11"/>
      <c r="AI201" s="11"/>
      <c r="AJ201" s="11"/>
      <c r="AK201" s="11"/>
      <c r="AL201" s="11"/>
      <c r="AM201" s="11"/>
    </row>
    <row r="202" spans="1:39" ht="36" customHeight="1">
      <c r="A202" s="814"/>
      <c r="B202" s="677"/>
      <c r="C202" s="837"/>
      <c r="D202" s="370" t="s">
        <v>54</v>
      </c>
      <c r="E202" s="371" t="s">
        <v>282</v>
      </c>
      <c r="F202" s="372" t="s">
        <v>281</v>
      </c>
      <c r="G202" s="862"/>
      <c r="H202" s="918"/>
      <c r="I202" s="1026"/>
      <c r="J202" s="920"/>
      <c r="K202" s="921"/>
      <c r="L202" s="968"/>
      <c r="M202" s="968"/>
      <c r="N202" s="968"/>
      <c r="O202" s="968"/>
      <c r="P202" s="968"/>
      <c r="Q202" s="968"/>
      <c r="R202" s="968"/>
      <c r="S202" s="968"/>
      <c r="T202" s="968"/>
      <c r="U202" s="968"/>
      <c r="V202" s="968"/>
      <c r="W202" s="968"/>
      <c r="X202" s="643"/>
      <c r="Y202" s="644"/>
      <c r="Z202" s="644"/>
      <c r="AA202" s="644"/>
      <c r="AB202" s="22"/>
      <c r="AC202" s="11"/>
      <c r="AD202" s="11"/>
      <c r="AE202" s="11"/>
      <c r="AF202" s="11"/>
      <c r="AG202" s="11"/>
      <c r="AH202" s="11"/>
      <c r="AI202" s="11"/>
      <c r="AJ202" s="11"/>
      <c r="AK202" s="11"/>
      <c r="AL202" s="11"/>
      <c r="AM202" s="11"/>
    </row>
    <row r="203" spans="1:39" ht="28.5" customHeight="1">
      <c r="A203" s="814"/>
      <c r="B203" s="816"/>
      <c r="C203" s="4" t="s">
        <v>283</v>
      </c>
      <c r="D203" s="9" t="s">
        <v>284</v>
      </c>
      <c r="E203" s="13" t="s">
        <v>285</v>
      </c>
      <c r="F203" s="367"/>
      <c r="G203" s="970"/>
      <c r="H203" s="807"/>
      <c r="I203" s="807"/>
      <c r="J203" s="807"/>
      <c r="K203" s="807"/>
      <c r="L203" s="968"/>
      <c r="M203" s="968"/>
      <c r="N203" s="968"/>
      <c r="O203" s="968"/>
      <c r="P203" s="968"/>
      <c r="Q203" s="968"/>
      <c r="R203" s="968"/>
      <c r="S203" s="968"/>
      <c r="T203" s="968"/>
      <c r="U203" s="968"/>
      <c r="V203" s="968"/>
      <c r="W203" s="968"/>
      <c r="X203" s="572"/>
      <c r="Y203" s="572"/>
      <c r="Z203" s="572"/>
      <c r="AA203" s="572"/>
      <c r="AB203" s="22"/>
      <c r="AC203" s="11"/>
      <c r="AD203" s="11"/>
      <c r="AE203" s="11"/>
      <c r="AF203" s="11"/>
      <c r="AG203" s="11"/>
      <c r="AH203" s="11"/>
      <c r="AI203" s="11"/>
      <c r="AJ203" s="11"/>
      <c r="AK203" s="11"/>
      <c r="AL203" s="11"/>
      <c r="AM203" s="11"/>
    </row>
    <row r="204" spans="1:39" ht="28.5" customHeight="1">
      <c r="A204" s="815"/>
      <c r="B204" s="373" t="s">
        <v>287</v>
      </c>
      <c r="C204" s="374" t="s">
        <v>288</v>
      </c>
      <c r="D204" s="375" t="s">
        <v>289</v>
      </c>
      <c r="E204" s="374" t="s">
        <v>290</v>
      </c>
      <c r="F204" s="376"/>
      <c r="G204" s="971"/>
      <c r="H204" s="972"/>
      <c r="I204" s="972"/>
      <c r="J204" s="972"/>
      <c r="K204" s="972"/>
      <c r="L204" s="969"/>
      <c r="M204" s="969"/>
      <c r="N204" s="969"/>
      <c r="O204" s="969"/>
      <c r="P204" s="969"/>
      <c r="Q204" s="969"/>
      <c r="R204" s="969"/>
      <c r="S204" s="969"/>
      <c r="T204" s="969"/>
      <c r="U204" s="969"/>
      <c r="V204" s="969"/>
      <c r="W204" s="969"/>
      <c r="X204" s="572"/>
      <c r="Y204" s="572"/>
      <c r="Z204" s="572"/>
      <c r="AA204" s="572"/>
      <c r="AB204" s="23"/>
      <c r="AC204" s="11"/>
      <c r="AD204" s="11"/>
      <c r="AE204" s="11"/>
      <c r="AF204" s="11"/>
      <c r="AG204" s="11"/>
      <c r="AH204" s="11"/>
      <c r="AI204" s="11"/>
      <c r="AJ204" s="11"/>
      <c r="AK204" s="11"/>
      <c r="AL204" s="11"/>
      <c r="AM204" s="11"/>
    </row>
    <row r="205" spans="1:39" ht="18.95" customHeight="1">
      <c r="A205" s="46"/>
      <c r="B205" s="45"/>
      <c r="C205" s="19"/>
      <c r="D205" s="94"/>
      <c r="E205" s="19"/>
      <c r="F205" s="25"/>
      <c r="G205" s="25"/>
      <c r="H205" s="76"/>
      <c r="I205" s="77"/>
      <c r="J205" s="79"/>
      <c r="K205" s="76"/>
      <c r="L205" s="15"/>
      <c r="M205" s="15"/>
      <c r="N205" s="15"/>
      <c r="O205" s="15"/>
      <c r="P205" s="15"/>
      <c r="Q205" s="15"/>
      <c r="R205" s="15"/>
      <c r="S205" s="15"/>
      <c r="T205" s="15"/>
      <c r="U205" s="15"/>
      <c r="V205" s="15"/>
      <c r="W205" s="15"/>
      <c r="X205" s="15"/>
      <c r="Y205" s="15"/>
      <c r="Z205" s="15"/>
      <c r="AA205" s="15"/>
      <c r="AB205" s="11"/>
      <c r="AC205" s="12"/>
      <c r="AD205" s="11"/>
      <c r="AE205" s="11"/>
      <c r="AF205" s="11"/>
      <c r="AG205" s="11"/>
      <c r="AH205" s="11"/>
      <c r="AI205" s="11"/>
      <c r="AJ205" s="11"/>
      <c r="AK205" s="11"/>
      <c r="AL205" s="11"/>
      <c r="AM205" s="11"/>
    </row>
    <row r="206" spans="1:39">
      <c r="A206" s="11"/>
      <c r="B206" s="16" t="s">
        <v>292</v>
      </c>
      <c r="C206" s="10"/>
      <c r="D206" s="95"/>
      <c r="E206" s="17"/>
      <c r="F206" s="26"/>
      <c r="G206" s="26"/>
      <c r="H206" s="78"/>
      <c r="I206" s="78"/>
      <c r="J206" s="78"/>
      <c r="K206" s="76"/>
      <c r="L206" s="15"/>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row>
    <row r="207" spans="1:39">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8"/>
      <c r="AB207" s="11"/>
      <c r="AC207" s="11"/>
      <c r="AD207" s="11"/>
      <c r="AE207" s="11"/>
      <c r="AF207" s="11"/>
      <c r="AG207" s="11"/>
      <c r="AH207" s="11"/>
      <c r="AI207" s="11"/>
      <c r="AJ207" s="11"/>
      <c r="AK207" s="11"/>
      <c r="AL207" s="11"/>
      <c r="AM207" s="11"/>
    </row>
    <row r="208" spans="1:39">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8"/>
      <c r="AB208" s="11"/>
      <c r="AC208" s="11"/>
      <c r="AD208" s="11"/>
      <c r="AE208" s="11"/>
      <c r="AF208" s="11"/>
      <c r="AG208" s="11"/>
      <c r="AH208" s="11"/>
      <c r="AI208" s="11"/>
      <c r="AJ208" s="11"/>
      <c r="AK208" s="11"/>
      <c r="AL208" s="11"/>
      <c r="AM208" s="11"/>
    </row>
    <row r="209" spans="1:39">
      <c r="A209" s="11"/>
      <c r="B209" s="12"/>
      <c r="C209" s="12"/>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8"/>
      <c r="AB209" s="11"/>
      <c r="AC209" s="11"/>
      <c r="AD209" s="11"/>
      <c r="AE209" s="11"/>
      <c r="AF209" s="11"/>
      <c r="AG209" s="11"/>
      <c r="AH209" s="11"/>
      <c r="AI209" s="11"/>
      <c r="AJ209" s="11"/>
      <c r="AK209" s="11"/>
      <c r="AL209" s="11"/>
      <c r="AM209" s="11"/>
    </row>
    <row r="210" spans="1:39" ht="18.95" customHeight="1">
      <c r="A210" s="18"/>
      <c r="B210" s="355" t="s">
        <v>297</v>
      </c>
      <c r="C210" s="248"/>
      <c r="D210" s="22"/>
      <c r="E210" s="11"/>
      <c r="F210" s="11"/>
      <c r="G210" s="11"/>
      <c r="H210" s="11"/>
      <c r="I210" s="11"/>
      <c r="J210" s="11"/>
      <c r="K210" s="11"/>
      <c r="L210" s="11"/>
      <c r="M210" s="11"/>
      <c r="N210" s="11"/>
      <c r="O210" s="11"/>
      <c r="P210" s="11"/>
      <c r="Q210" s="11"/>
      <c r="R210" s="11"/>
      <c r="S210" s="11"/>
      <c r="T210" s="11"/>
      <c r="U210" s="11"/>
      <c r="V210" s="11"/>
      <c r="W210" s="11"/>
      <c r="X210" s="11"/>
      <c r="Y210" s="11"/>
      <c r="Z210" s="11"/>
      <c r="AA210" s="18"/>
      <c r="AB210" s="11"/>
      <c r="AC210" s="11"/>
      <c r="AD210" s="11"/>
      <c r="AE210" s="11"/>
      <c r="AF210" s="11"/>
      <c r="AG210" s="11"/>
      <c r="AH210" s="11"/>
      <c r="AI210" s="11"/>
      <c r="AJ210" s="11"/>
      <c r="AK210" s="11"/>
      <c r="AL210" s="11"/>
      <c r="AM210" s="11"/>
    </row>
    <row r="211" spans="1:39" ht="30.75">
      <c r="A211" s="18"/>
      <c r="B211" s="345"/>
      <c r="C211" s="249" t="s">
        <v>298</v>
      </c>
      <c r="D211" s="247"/>
      <c r="E211" s="17"/>
      <c r="F211" s="26"/>
      <c r="G211" s="26"/>
      <c r="H211" s="78"/>
      <c r="I211" s="78"/>
      <c r="J211" s="78"/>
      <c r="K211" s="78"/>
      <c r="L211" s="11"/>
      <c r="M211" s="11"/>
      <c r="N211" s="11"/>
      <c r="O211" s="11"/>
      <c r="P211" s="11"/>
      <c r="Q211" s="11"/>
      <c r="R211" s="11"/>
      <c r="S211" s="11"/>
      <c r="T211" s="11"/>
      <c r="U211" s="11"/>
      <c r="V211" s="11"/>
      <c r="W211" s="11"/>
      <c r="X211" s="11"/>
      <c r="Y211" s="11"/>
      <c r="Z211" s="11"/>
      <c r="AA211" s="18"/>
      <c r="AB211" s="11"/>
      <c r="AC211" s="11"/>
      <c r="AD211" s="11"/>
      <c r="AE211" s="11"/>
      <c r="AF211" s="11"/>
      <c r="AG211" s="11"/>
      <c r="AH211" s="11"/>
      <c r="AI211" s="11"/>
      <c r="AJ211" s="11"/>
      <c r="AK211" s="11"/>
      <c r="AL211" s="11"/>
      <c r="AM211" s="11"/>
    </row>
    <row r="212" spans="1:39" ht="4.5" customHeight="1">
      <c r="A212" s="18"/>
      <c r="B212" s="250"/>
      <c r="C212" s="251"/>
      <c r="D212" s="247"/>
      <c r="E212" s="17"/>
      <c r="F212" s="26"/>
      <c r="G212" s="26"/>
      <c r="H212" s="78"/>
      <c r="I212" s="78"/>
      <c r="J212" s="78"/>
      <c r="K212" s="78"/>
      <c r="L212" s="11"/>
      <c r="M212" s="11"/>
      <c r="N212" s="11"/>
      <c r="O212" s="11"/>
      <c r="P212" s="11"/>
      <c r="Q212" s="11"/>
      <c r="R212" s="11"/>
      <c r="S212" s="11"/>
      <c r="T212" s="11"/>
      <c r="U212" s="11"/>
      <c r="V212" s="11"/>
      <c r="W212" s="11"/>
      <c r="X212" s="11"/>
      <c r="Y212" s="11"/>
      <c r="Z212" s="11"/>
      <c r="AA212" s="18"/>
      <c r="AB212" s="11"/>
      <c r="AC212" s="11"/>
      <c r="AD212" s="11"/>
      <c r="AE212" s="11"/>
      <c r="AF212" s="11"/>
      <c r="AG212" s="11"/>
      <c r="AH212" s="11"/>
      <c r="AI212" s="11"/>
      <c r="AJ212" s="11"/>
      <c r="AK212" s="11"/>
      <c r="AL212" s="11"/>
      <c r="AM212" s="11"/>
    </row>
    <row r="213" spans="1:39">
      <c r="A213" s="11"/>
      <c r="B213" s="246"/>
      <c r="C213" s="20"/>
      <c r="D213" s="95"/>
      <c r="E213" s="17"/>
      <c r="F213" s="26"/>
      <c r="G213" s="26"/>
      <c r="H213" s="78"/>
      <c r="I213" s="78"/>
      <c r="J213" s="78"/>
      <c r="K213" s="78"/>
      <c r="L213" s="11"/>
      <c r="M213" s="11"/>
      <c r="N213" s="11"/>
      <c r="O213" s="11"/>
      <c r="P213" s="11"/>
      <c r="Q213" s="11"/>
      <c r="R213" s="11"/>
      <c r="S213" s="11"/>
      <c r="T213" s="11"/>
      <c r="U213" s="11"/>
      <c r="V213" s="11"/>
      <c r="W213" s="11"/>
      <c r="X213" s="11"/>
      <c r="Y213" s="11"/>
      <c r="Z213" s="11"/>
      <c r="AA213" s="18"/>
      <c r="AB213" s="11"/>
      <c r="AC213" s="11"/>
      <c r="AD213" s="11"/>
      <c r="AE213" s="11"/>
      <c r="AF213" s="11"/>
      <c r="AG213" s="11"/>
      <c r="AH213" s="11"/>
      <c r="AI213" s="11"/>
      <c r="AJ213" s="11"/>
      <c r="AK213" s="11"/>
      <c r="AL213" s="11"/>
      <c r="AM213" s="11"/>
    </row>
    <row r="214" spans="1:39">
      <c r="A214" s="11"/>
      <c r="B214" s="16"/>
      <c r="C214" s="10"/>
      <c r="D214" s="95"/>
      <c r="E214" s="17"/>
      <c r="F214" s="26"/>
      <c r="G214" s="26"/>
      <c r="H214" s="78"/>
      <c r="I214" s="78"/>
      <c r="J214" s="78"/>
      <c r="K214" s="78"/>
      <c r="L214" s="11"/>
      <c r="M214" s="11"/>
      <c r="N214" s="11"/>
      <c r="O214" s="11"/>
      <c r="P214" s="11"/>
      <c r="Q214" s="11"/>
      <c r="R214" s="11"/>
      <c r="S214" s="11"/>
      <c r="T214" s="11"/>
      <c r="U214" s="11"/>
      <c r="V214" s="11"/>
      <c r="W214" s="11"/>
      <c r="X214" s="11"/>
      <c r="Y214" s="11"/>
      <c r="Z214" s="11"/>
      <c r="AA214" s="18"/>
      <c r="AB214" s="11"/>
      <c r="AC214" s="11"/>
      <c r="AD214" s="11"/>
      <c r="AE214" s="11"/>
      <c r="AF214" s="11"/>
      <c r="AG214" s="11"/>
      <c r="AH214" s="11"/>
      <c r="AI214" s="11"/>
      <c r="AJ214" s="11"/>
      <c r="AK214" s="11"/>
      <c r="AL214" s="11"/>
      <c r="AM214" s="11"/>
    </row>
    <row r="215" spans="1:39">
      <c r="A215" s="11"/>
      <c r="B215" s="16"/>
      <c r="C215" s="10"/>
      <c r="D215" s="95"/>
      <c r="E215" s="17"/>
      <c r="F215" s="26"/>
      <c r="G215" s="26"/>
      <c r="H215" s="78"/>
      <c r="I215" s="78"/>
      <c r="J215" s="78"/>
      <c r="K215" s="78"/>
      <c r="L215" s="11"/>
      <c r="M215" s="11"/>
      <c r="N215" s="11"/>
      <c r="O215" s="11"/>
      <c r="P215" s="11"/>
      <c r="Q215" s="11"/>
      <c r="R215" s="11"/>
      <c r="S215" s="11"/>
      <c r="T215" s="11"/>
      <c r="U215" s="11"/>
      <c r="V215" s="11"/>
      <c r="W215" s="11"/>
      <c r="X215" s="11"/>
      <c r="Y215" s="11"/>
      <c r="Z215" s="11"/>
      <c r="AA215" s="18"/>
      <c r="AB215" s="11"/>
      <c r="AC215" s="11"/>
      <c r="AD215" s="11"/>
      <c r="AE215" s="11"/>
      <c r="AF215" s="11"/>
      <c r="AG215" s="11"/>
      <c r="AH215" s="11"/>
      <c r="AI215" s="11"/>
      <c r="AJ215" s="11"/>
      <c r="AK215" s="11"/>
      <c r="AL215" s="11"/>
      <c r="AM215" s="11"/>
    </row>
    <row r="216" spans="1:39">
      <c r="A216" s="11"/>
      <c r="B216" s="16"/>
      <c r="C216" s="10"/>
      <c r="D216" s="95"/>
      <c r="E216" s="17"/>
      <c r="F216" s="26"/>
      <c r="G216" s="26"/>
      <c r="H216" s="78"/>
      <c r="I216" s="78"/>
      <c r="J216" s="78"/>
      <c r="K216" s="78"/>
      <c r="L216" s="11"/>
      <c r="M216" s="11"/>
      <c r="N216" s="11"/>
      <c r="O216" s="11"/>
      <c r="P216" s="11"/>
      <c r="Q216" s="11"/>
      <c r="R216" s="11"/>
      <c r="S216" s="11"/>
      <c r="T216" s="11"/>
      <c r="U216" s="11"/>
      <c r="V216" s="11"/>
      <c r="W216" s="11"/>
      <c r="X216" s="11"/>
      <c r="Y216" s="11"/>
      <c r="Z216" s="11"/>
      <c r="AA216" s="18"/>
      <c r="AB216" s="11"/>
      <c r="AC216" s="11"/>
      <c r="AD216" s="11"/>
      <c r="AE216" s="11"/>
      <c r="AF216" s="11"/>
      <c r="AG216" s="11"/>
      <c r="AH216" s="11"/>
      <c r="AI216" s="11"/>
      <c r="AJ216" s="11"/>
      <c r="AK216" s="11"/>
      <c r="AL216" s="11"/>
      <c r="AM216" s="11"/>
    </row>
    <row r="217" spans="1:39">
      <c r="A217" s="11"/>
      <c r="B217" s="16"/>
      <c r="C217" s="10"/>
      <c r="D217" s="95"/>
      <c r="E217" s="17"/>
      <c r="F217" s="26"/>
      <c r="G217" s="26"/>
      <c r="H217" s="78"/>
      <c r="I217" s="78"/>
      <c r="J217" s="78"/>
      <c r="K217" s="78"/>
      <c r="L217" s="11"/>
      <c r="M217" s="11"/>
      <c r="N217" s="11"/>
      <c r="O217" s="11"/>
      <c r="P217" s="11"/>
      <c r="Q217" s="11"/>
      <c r="R217" s="11"/>
      <c r="S217" s="11"/>
      <c r="T217" s="11"/>
      <c r="U217" s="11"/>
      <c r="V217" s="11"/>
      <c r="W217" s="11"/>
      <c r="X217" s="11"/>
      <c r="Y217" s="11"/>
      <c r="Z217" s="11"/>
      <c r="AA217" s="18"/>
      <c r="AB217" s="11"/>
      <c r="AC217" s="11"/>
      <c r="AD217" s="11"/>
      <c r="AE217" s="11"/>
      <c r="AF217" s="11"/>
      <c r="AG217" s="11"/>
      <c r="AH217" s="11"/>
      <c r="AI217" s="11"/>
      <c r="AJ217" s="11"/>
      <c r="AK217" s="11"/>
      <c r="AL217" s="11"/>
      <c r="AM217" s="11"/>
    </row>
    <row r="218" spans="1:39">
      <c r="A218" s="11"/>
      <c r="B218" s="16"/>
      <c r="C218" s="10"/>
      <c r="D218" s="95"/>
      <c r="E218" s="17"/>
      <c r="F218" s="26"/>
      <c r="G218" s="26"/>
      <c r="H218" s="78"/>
      <c r="I218" s="78"/>
      <c r="J218" s="78"/>
      <c r="K218" s="78"/>
      <c r="L218" s="11"/>
      <c r="M218" s="11"/>
      <c r="N218" s="11"/>
      <c r="O218" s="11"/>
      <c r="P218" s="11"/>
      <c r="Q218" s="11"/>
      <c r="R218" s="11"/>
      <c r="S218" s="11"/>
      <c r="T218" s="11"/>
      <c r="U218" s="11"/>
      <c r="V218" s="11"/>
      <c r="W218" s="11"/>
      <c r="X218" s="11"/>
      <c r="Y218" s="11"/>
      <c r="Z218" s="11"/>
      <c r="AA218" s="18"/>
      <c r="AB218" s="11"/>
      <c r="AC218" s="11"/>
      <c r="AD218" s="11"/>
      <c r="AE218" s="11"/>
      <c r="AF218" s="11"/>
      <c r="AG218" s="11"/>
      <c r="AH218" s="11"/>
      <c r="AI218" s="11"/>
      <c r="AJ218" s="11"/>
      <c r="AK218" s="11"/>
      <c r="AL218" s="11"/>
      <c r="AM218" s="11"/>
    </row>
    <row r="219" spans="1:39">
      <c r="A219" s="11"/>
      <c r="B219" s="16"/>
      <c r="C219" s="10"/>
      <c r="D219" s="95"/>
      <c r="E219" s="17"/>
      <c r="F219" s="26"/>
      <c r="G219" s="26"/>
      <c r="H219" s="78"/>
      <c r="I219" s="78"/>
      <c r="J219" s="78"/>
      <c r="K219" s="78"/>
      <c r="L219" s="11"/>
      <c r="M219" s="11"/>
      <c r="N219" s="11"/>
      <c r="O219" s="11"/>
      <c r="P219" s="11"/>
      <c r="Q219" s="11"/>
      <c r="R219" s="11"/>
      <c r="S219" s="11"/>
      <c r="T219" s="11"/>
      <c r="U219" s="11"/>
      <c r="V219" s="11"/>
      <c r="W219" s="11"/>
      <c r="X219" s="11"/>
      <c r="Y219" s="11"/>
      <c r="Z219" s="11"/>
      <c r="AA219" s="18"/>
      <c r="AB219" s="11"/>
      <c r="AC219" s="11"/>
      <c r="AD219" s="11"/>
      <c r="AE219" s="11"/>
      <c r="AF219" s="11"/>
      <c r="AG219" s="11"/>
      <c r="AH219" s="11"/>
      <c r="AI219" s="11"/>
      <c r="AJ219" s="11"/>
      <c r="AK219" s="11"/>
      <c r="AL219" s="11"/>
      <c r="AM219" s="11"/>
    </row>
    <row r="220" spans="1:39">
      <c r="A220" s="11"/>
      <c r="B220" s="16"/>
      <c r="C220" s="10"/>
      <c r="D220" s="95"/>
      <c r="E220" s="17"/>
      <c r="F220" s="26"/>
      <c r="G220" s="26"/>
      <c r="H220" s="78"/>
      <c r="I220" s="78"/>
      <c r="J220" s="78"/>
      <c r="K220" s="78"/>
      <c r="L220" s="11"/>
      <c r="M220" s="11"/>
      <c r="N220" s="11"/>
      <c r="O220" s="11"/>
      <c r="P220" s="11"/>
      <c r="Q220" s="11"/>
      <c r="R220" s="11"/>
      <c r="S220" s="11"/>
      <c r="T220" s="11"/>
      <c r="U220" s="11"/>
      <c r="V220" s="11"/>
      <c r="W220" s="11"/>
      <c r="X220" s="11"/>
      <c r="Y220" s="11"/>
      <c r="Z220" s="11"/>
      <c r="AA220" s="18"/>
      <c r="AB220" s="11"/>
      <c r="AC220" s="11"/>
      <c r="AD220" s="11"/>
      <c r="AE220" s="11"/>
      <c r="AF220" s="11"/>
      <c r="AG220" s="11"/>
      <c r="AH220" s="11"/>
      <c r="AI220" s="11"/>
      <c r="AJ220" s="11"/>
      <c r="AK220" s="11"/>
      <c r="AL220" s="11"/>
      <c r="AM220" s="11"/>
    </row>
    <row r="221" spans="1:39">
      <c r="A221" s="11"/>
      <c r="B221" s="16"/>
      <c r="C221" s="10"/>
      <c r="D221" s="95"/>
      <c r="E221" s="17"/>
      <c r="F221" s="26"/>
      <c r="G221" s="26"/>
      <c r="H221" s="78"/>
      <c r="I221" s="78"/>
      <c r="J221" s="78"/>
      <c r="K221" s="78"/>
      <c r="L221" s="11"/>
      <c r="M221" s="11"/>
      <c r="N221" s="11"/>
      <c r="O221" s="11"/>
      <c r="P221" s="11"/>
      <c r="Q221" s="11"/>
      <c r="R221" s="11"/>
      <c r="S221" s="11"/>
      <c r="T221" s="11"/>
      <c r="U221" s="11"/>
      <c r="V221" s="11"/>
      <c r="W221" s="11"/>
      <c r="X221" s="11"/>
      <c r="Y221" s="11"/>
      <c r="Z221" s="11"/>
      <c r="AA221" s="18"/>
      <c r="AB221" s="11"/>
      <c r="AC221" s="11"/>
      <c r="AD221" s="11"/>
      <c r="AE221" s="11"/>
      <c r="AF221" s="11"/>
      <c r="AG221" s="11"/>
      <c r="AH221" s="11"/>
      <c r="AI221" s="11"/>
      <c r="AJ221" s="11"/>
      <c r="AK221" s="11"/>
      <c r="AL221" s="11"/>
      <c r="AM221" s="11"/>
    </row>
    <row r="222" spans="1:39">
      <c r="A222" s="11"/>
      <c r="B222" s="16"/>
      <c r="C222" s="10"/>
      <c r="D222" s="95"/>
      <c r="E222" s="17"/>
      <c r="F222" s="26"/>
      <c r="G222" s="26"/>
      <c r="H222" s="78"/>
      <c r="I222" s="78"/>
      <c r="J222" s="78"/>
      <c r="K222" s="78"/>
      <c r="L222" s="11"/>
      <c r="M222" s="11"/>
      <c r="N222" s="11"/>
      <c r="O222" s="11"/>
      <c r="P222" s="11"/>
      <c r="Q222" s="11"/>
      <c r="R222" s="11"/>
      <c r="S222" s="11"/>
      <c r="T222" s="11"/>
      <c r="U222" s="11"/>
      <c r="V222" s="11"/>
      <c r="W222" s="11"/>
      <c r="X222" s="11"/>
      <c r="Y222" s="11"/>
      <c r="Z222" s="11"/>
      <c r="AA222" s="18"/>
      <c r="AB222" s="11"/>
      <c r="AC222" s="11"/>
      <c r="AD222" s="11"/>
      <c r="AE222" s="11"/>
      <c r="AF222" s="11"/>
      <c r="AG222" s="11"/>
      <c r="AH222" s="11"/>
      <c r="AI222" s="11"/>
      <c r="AJ222" s="11"/>
      <c r="AK222" s="11"/>
      <c r="AL222" s="11"/>
      <c r="AM222" s="11"/>
    </row>
    <row r="223" spans="1:39">
      <c r="A223" s="11"/>
      <c r="B223" s="16"/>
      <c r="C223" s="10"/>
      <c r="D223" s="95"/>
      <c r="E223" s="17"/>
      <c r="F223" s="26"/>
      <c r="G223" s="26"/>
      <c r="H223" s="78"/>
      <c r="I223" s="78"/>
      <c r="J223" s="78"/>
      <c r="K223" s="78"/>
      <c r="L223" s="11"/>
      <c r="M223" s="11"/>
      <c r="N223" s="11"/>
      <c r="O223" s="11"/>
      <c r="P223" s="11"/>
      <c r="Q223" s="11"/>
      <c r="R223" s="11"/>
      <c r="S223" s="11"/>
      <c r="T223" s="11"/>
      <c r="U223" s="11"/>
      <c r="V223" s="11"/>
      <c r="W223" s="11"/>
      <c r="X223" s="11"/>
      <c r="Y223" s="11"/>
      <c r="Z223" s="11"/>
      <c r="AA223" s="18"/>
      <c r="AB223" s="11"/>
      <c r="AC223" s="11"/>
      <c r="AD223" s="11"/>
      <c r="AE223" s="11"/>
      <c r="AF223" s="11"/>
      <c r="AG223" s="11"/>
      <c r="AH223" s="11"/>
      <c r="AI223" s="11"/>
      <c r="AJ223" s="11"/>
      <c r="AK223" s="11"/>
      <c r="AL223" s="11"/>
      <c r="AM223" s="11"/>
    </row>
    <row r="224" spans="1:39">
      <c r="A224" s="11"/>
      <c r="B224" s="16"/>
      <c r="C224" s="10"/>
      <c r="D224" s="95"/>
      <c r="E224" s="17"/>
      <c r="F224" s="26"/>
      <c r="G224" s="26"/>
      <c r="H224" s="78"/>
      <c r="I224" s="78"/>
      <c r="J224" s="78"/>
      <c r="K224" s="78"/>
      <c r="L224" s="11"/>
      <c r="M224" s="11"/>
      <c r="N224" s="11"/>
      <c r="O224" s="11"/>
      <c r="P224" s="11"/>
      <c r="Q224" s="11"/>
      <c r="R224" s="11"/>
      <c r="S224" s="11"/>
      <c r="T224" s="11"/>
      <c r="U224" s="11"/>
      <c r="V224" s="11"/>
      <c r="W224" s="11"/>
      <c r="X224" s="11"/>
      <c r="Y224" s="11"/>
      <c r="Z224" s="11"/>
      <c r="AA224" s="18"/>
      <c r="AB224" s="11"/>
      <c r="AC224" s="11"/>
      <c r="AD224" s="11"/>
      <c r="AE224" s="11"/>
      <c r="AF224" s="11"/>
      <c r="AG224" s="11"/>
      <c r="AH224" s="11"/>
      <c r="AI224" s="11"/>
      <c r="AJ224" s="11"/>
      <c r="AK224" s="11"/>
      <c r="AL224" s="11"/>
      <c r="AM224" s="11"/>
    </row>
    <row r="225" spans="1:39">
      <c r="A225" s="11"/>
      <c r="B225" s="16"/>
      <c r="C225" s="10"/>
      <c r="D225" s="95"/>
      <c r="E225" s="17"/>
      <c r="F225" s="26"/>
      <c r="G225" s="26"/>
      <c r="H225" s="78"/>
      <c r="I225" s="78"/>
      <c r="J225" s="78"/>
      <c r="K225" s="78"/>
      <c r="L225" s="11"/>
      <c r="M225" s="11"/>
      <c r="N225" s="11"/>
      <c r="O225" s="11"/>
      <c r="P225" s="11"/>
      <c r="Q225" s="11"/>
      <c r="R225" s="11"/>
      <c r="S225" s="11"/>
      <c r="T225" s="11"/>
      <c r="U225" s="11"/>
      <c r="V225" s="11"/>
      <c r="W225" s="11"/>
      <c r="X225" s="11"/>
      <c r="Y225" s="11"/>
      <c r="Z225" s="11"/>
      <c r="AA225" s="18"/>
      <c r="AB225" s="11"/>
      <c r="AC225" s="11"/>
      <c r="AD225" s="11"/>
      <c r="AE225" s="11"/>
      <c r="AF225" s="11"/>
      <c r="AG225" s="11"/>
      <c r="AH225" s="11"/>
      <c r="AI225" s="11"/>
      <c r="AJ225" s="11"/>
      <c r="AK225" s="11"/>
      <c r="AL225" s="11"/>
      <c r="AM225" s="11"/>
    </row>
    <row r="226" spans="1:39">
      <c r="A226" s="11"/>
      <c r="B226" s="16"/>
      <c r="C226" s="10"/>
      <c r="D226" s="95"/>
      <c r="E226" s="17"/>
      <c r="F226" s="26"/>
      <c r="G226" s="26"/>
      <c r="H226" s="78"/>
      <c r="I226" s="78"/>
      <c r="J226" s="78"/>
      <c r="K226" s="78"/>
      <c r="L226" s="11"/>
      <c r="M226" s="11"/>
      <c r="N226" s="11"/>
      <c r="O226" s="11"/>
      <c r="P226" s="11"/>
      <c r="Q226" s="11"/>
      <c r="R226" s="11"/>
      <c r="S226" s="11"/>
      <c r="T226" s="11"/>
      <c r="U226" s="11"/>
      <c r="V226" s="11"/>
      <c r="W226" s="11"/>
      <c r="X226" s="11"/>
      <c r="Y226" s="11"/>
      <c r="Z226" s="11"/>
      <c r="AA226" s="18"/>
      <c r="AB226" s="11"/>
      <c r="AC226" s="11"/>
      <c r="AD226" s="11"/>
      <c r="AE226" s="11"/>
      <c r="AF226" s="11"/>
      <c r="AG226" s="11"/>
      <c r="AH226" s="11"/>
      <c r="AI226" s="11"/>
      <c r="AJ226" s="11"/>
      <c r="AK226" s="11"/>
      <c r="AL226" s="11"/>
      <c r="AM226" s="11"/>
    </row>
    <row r="227" spans="1:39">
      <c r="A227" s="11"/>
      <c r="B227" s="16"/>
      <c r="C227" s="10"/>
      <c r="D227" s="95"/>
      <c r="E227" s="17"/>
      <c r="F227" s="26"/>
      <c r="G227" s="26"/>
      <c r="H227" s="78"/>
      <c r="I227" s="78"/>
      <c r="J227" s="78"/>
      <c r="K227" s="78"/>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row>
    <row r="228" spans="1:39">
      <c r="A228" s="11"/>
      <c r="B228" s="16"/>
      <c r="C228" s="10"/>
      <c r="D228" s="95"/>
      <c r="E228" s="17"/>
      <c r="F228" s="26"/>
      <c r="G228" s="26"/>
      <c r="H228" s="78"/>
      <c r="I228" s="78"/>
      <c r="J228" s="78"/>
      <c r="K228" s="78"/>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row>
    <row r="229" spans="1:39">
      <c r="A229" s="11"/>
      <c r="B229" s="16"/>
      <c r="C229" s="10"/>
      <c r="D229" s="95"/>
      <c r="E229" s="17"/>
      <c r="F229" s="26"/>
      <c r="G229" s="26"/>
      <c r="H229" s="78"/>
      <c r="I229" s="78"/>
      <c r="J229" s="78"/>
      <c r="K229" s="78"/>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row>
    <row r="230" spans="1:39">
      <c r="A230" s="7"/>
      <c r="B230" s="8"/>
      <c r="C230" s="3"/>
      <c r="D230" s="9"/>
      <c r="E230" s="13"/>
      <c r="F230" s="27"/>
      <c r="G230" s="27"/>
      <c r="H230" s="49"/>
      <c r="I230" s="49"/>
      <c r="J230" s="78"/>
      <c r="K230" s="78"/>
      <c r="L230" s="11"/>
      <c r="M230" s="7"/>
      <c r="N230" s="7"/>
      <c r="O230" s="7"/>
      <c r="P230" s="7"/>
      <c r="Q230" s="7"/>
      <c r="R230" s="7"/>
      <c r="S230" s="7"/>
      <c r="T230" s="7"/>
      <c r="U230" s="7"/>
      <c r="V230" s="7"/>
      <c r="W230" s="11"/>
      <c r="X230" s="11"/>
      <c r="Y230" s="7"/>
      <c r="Z230" s="7"/>
      <c r="AA230" s="7"/>
      <c r="AB230" s="14"/>
      <c r="AC230" s="15"/>
      <c r="AD230" s="11"/>
      <c r="AE230" s="11"/>
      <c r="AF230" s="11"/>
      <c r="AG230" s="11"/>
      <c r="AH230" s="11"/>
      <c r="AI230" s="11"/>
      <c r="AJ230" s="11"/>
      <c r="AK230" s="11"/>
      <c r="AL230" s="11"/>
      <c r="AM230" s="11"/>
    </row>
    <row r="231" spans="1:39">
      <c r="J231" s="49"/>
      <c r="K231" s="49"/>
      <c r="L231" s="7"/>
      <c r="W231" s="11"/>
      <c r="X231" s="11"/>
    </row>
    <row r="232" spans="1:39">
      <c r="W232" s="7"/>
      <c r="X232" s="7"/>
    </row>
  </sheetData>
  <mergeCells count="303">
    <mergeCell ref="A197:A204"/>
    <mergeCell ref="B197:B203"/>
    <mergeCell ref="C197:C202"/>
    <mergeCell ref="D197:D201"/>
    <mergeCell ref="E197:E201"/>
    <mergeCell ref="G197:G202"/>
    <mergeCell ref="Y32:AA32"/>
    <mergeCell ref="Y33:AA33"/>
    <mergeCell ref="J117:AA127"/>
    <mergeCell ref="Y198:AA198"/>
    <mergeCell ref="H200:I200"/>
    <mergeCell ref="J200:K200"/>
    <mergeCell ref="H201:I201"/>
    <mergeCell ref="J201:K201"/>
    <mergeCell ref="Y195:AA195"/>
    <mergeCell ref="H196:I196"/>
    <mergeCell ref="J196:K196"/>
    <mergeCell ref="Y196:AA196"/>
    <mergeCell ref="Y194:AA194"/>
    <mergeCell ref="H195:I195"/>
    <mergeCell ref="B188:B195"/>
    <mergeCell ref="C188:C193"/>
    <mergeCell ref="D192:D193"/>
    <mergeCell ref="D152:D157"/>
    <mergeCell ref="G188:G193"/>
    <mergeCell ref="H188:I188"/>
    <mergeCell ref="J188:K188"/>
    <mergeCell ref="H189:I189"/>
    <mergeCell ref="J189:K189"/>
    <mergeCell ref="D190:D191"/>
    <mergeCell ref="H190:I190"/>
    <mergeCell ref="J190:K190"/>
    <mergeCell ref="H191:I191"/>
    <mergeCell ref="J191:K191"/>
    <mergeCell ref="J195:K195"/>
    <mergeCell ref="H192:I192"/>
    <mergeCell ref="J192:K192"/>
    <mergeCell ref="H193:I193"/>
    <mergeCell ref="J193:K193"/>
    <mergeCell ref="H194:I194"/>
    <mergeCell ref="J194:K194"/>
    <mergeCell ref="C158:C187"/>
    <mergeCell ref="D158:D162"/>
    <mergeCell ref="F158:F162"/>
    <mergeCell ref="G158:G187"/>
    <mergeCell ref="D163:D187"/>
    <mergeCell ref="F163:F167"/>
    <mergeCell ref="F168:F172"/>
    <mergeCell ref="F173:F177"/>
    <mergeCell ref="F178:F182"/>
    <mergeCell ref="F183:F187"/>
    <mergeCell ref="A129:A131"/>
    <mergeCell ref="B129:B131"/>
    <mergeCell ref="T130:U130"/>
    <mergeCell ref="T129:W129"/>
    <mergeCell ref="P129:S129"/>
    <mergeCell ref="H144:I144"/>
    <mergeCell ref="J144:K144"/>
    <mergeCell ref="H145:I145"/>
    <mergeCell ref="J145:K145"/>
    <mergeCell ref="C141:C145"/>
    <mergeCell ref="D141:D145"/>
    <mergeCell ref="E141:E145"/>
    <mergeCell ref="G141:G145"/>
    <mergeCell ref="H141:I141"/>
    <mergeCell ref="J141:K141"/>
    <mergeCell ref="H142:I142"/>
    <mergeCell ref="J142:K142"/>
    <mergeCell ref="H143:I143"/>
    <mergeCell ref="J143:K143"/>
    <mergeCell ref="E138:E140"/>
    <mergeCell ref="H138:I138"/>
    <mergeCell ref="J138:K138"/>
    <mergeCell ref="H139:I139"/>
    <mergeCell ref="J139:K139"/>
    <mergeCell ref="H140:I140"/>
    <mergeCell ref="J140:K140"/>
    <mergeCell ref="A132:A196"/>
    <mergeCell ref="B132:B145"/>
    <mergeCell ref="C132:C140"/>
    <mergeCell ref="D132:D137"/>
    <mergeCell ref="G132:G140"/>
    <mergeCell ref="E133:E137"/>
    <mergeCell ref="D138:D140"/>
    <mergeCell ref="B146:B187"/>
    <mergeCell ref="C146:C151"/>
    <mergeCell ref="D146:D151"/>
    <mergeCell ref="G146:G151"/>
    <mergeCell ref="E147:E151"/>
    <mergeCell ref="C152:C157"/>
    <mergeCell ref="G152:G157"/>
    <mergeCell ref="H152:I152"/>
    <mergeCell ref="J152:K152"/>
    <mergeCell ref="E153:E157"/>
    <mergeCell ref="C128:F128"/>
    <mergeCell ref="G128:G131"/>
    <mergeCell ref="C129:C131"/>
    <mergeCell ref="D129:D131"/>
    <mergeCell ref="E129:E131"/>
    <mergeCell ref="F129:F131"/>
    <mergeCell ref="H129:K129"/>
    <mergeCell ref="H128:K128"/>
    <mergeCell ref="P130:Q130"/>
    <mergeCell ref="B117:B127"/>
    <mergeCell ref="C117:C127"/>
    <mergeCell ref="D117:D127"/>
    <mergeCell ref="E117:E122"/>
    <mergeCell ref="G117:G127"/>
    <mergeCell ref="E123:E127"/>
    <mergeCell ref="T115:V115"/>
    <mergeCell ref="Y115:AA115"/>
    <mergeCell ref="AD115:AF115"/>
    <mergeCell ref="C116:E116"/>
    <mergeCell ref="J116:L116"/>
    <mergeCell ref="O116:Q116"/>
    <mergeCell ref="T116:V116"/>
    <mergeCell ref="Y116:AA116"/>
    <mergeCell ref="AD116:AF116"/>
    <mergeCell ref="E97:E99"/>
    <mergeCell ref="E100:E104"/>
    <mergeCell ref="D105:D114"/>
    <mergeCell ref="E105:E106"/>
    <mergeCell ref="AF106:AF109"/>
    <mergeCell ref="E107:E109"/>
    <mergeCell ref="E110:E114"/>
    <mergeCell ref="AF110:AF114"/>
    <mergeCell ref="B95:B116"/>
    <mergeCell ref="C95:C114"/>
    <mergeCell ref="D95:D104"/>
    <mergeCell ref="E95:E96"/>
    <mergeCell ref="G95:G116"/>
    <mergeCell ref="C115:E115"/>
    <mergeCell ref="F115:F116"/>
    <mergeCell ref="J115:L115"/>
    <mergeCell ref="O115:Q115"/>
    <mergeCell ref="C92:E92"/>
    <mergeCell ref="F92:F93"/>
    <mergeCell ref="C93:E93"/>
    <mergeCell ref="C94:E94"/>
    <mergeCell ref="B80:B94"/>
    <mergeCell ref="D80:D84"/>
    <mergeCell ref="E80:E84"/>
    <mergeCell ref="G80:G84"/>
    <mergeCell ref="C90:C91"/>
    <mergeCell ref="E90:E91"/>
    <mergeCell ref="F90:F91"/>
    <mergeCell ref="G90:G94"/>
    <mergeCell ref="F73:F74"/>
    <mergeCell ref="C56:C62"/>
    <mergeCell ref="E56:E62"/>
    <mergeCell ref="T77:V77"/>
    <mergeCell ref="Y77:AA77"/>
    <mergeCell ref="AD77:AF77"/>
    <mergeCell ref="C78:E78"/>
    <mergeCell ref="O78:Q78"/>
    <mergeCell ref="T78:V78"/>
    <mergeCell ref="Y78:AA78"/>
    <mergeCell ref="AD78:AF78"/>
    <mergeCell ref="G73:G79"/>
    <mergeCell ref="F75:F76"/>
    <mergeCell ref="C77:E77"/>
    <mergeCell ref="F77:F78"/>
    <mergeCell ref="O77:Q77"/>
    <mergeCell ref="C79:E79"/>
    <mergeCell ref="G56:G72"/>
    <mergeCell ref="C63:C64"/>
    <mergeCell ref="E63:E64"/>
    <mergeCell ref="C65:C67"/>
    <mergeCell ref="C68:C72"/>
    <mergeCell ref="E68:F68"/>
    <mergeCell ref="E69:F69"/>
    <mergeCell ref="E70:F70"/>
    <mergeCell ref="C49:E49"/>
    <mergeCell ref="C50:C51"/>
    <mergeCell ref="E50:E51"/>
    <mergeCell ref="F50:F51"/>
    <mergeCell ref="G50:G51"/>
    <mergeCell ref="E71:F71"/>
    <mergeCell ref="E72:F72"/>
    <mergeCell ref="G52:G55"/>
    <mergeCell ref="Y47:AA47"/>
    <mergeCell ref="C48:E48"/>
    <mergeCell ref="J48:L48"/>
    <mergeCell ref="O48:Q48"/>
    <mergeCell ref="T48:V48"/>
    <mergeCell ref="Y48:AA48"/>
    <mergeCell ref="G35:G49"/>
    <mergeCell ref="F47:F48"/>
    <mergeCell ref="J47:L47"/>
    <mergeCell ref="O47:Q47"/>
    <mergeCell ref="T47:V47"/>
    <mergeCell ref="C47:E47"/>
    <mergeCell ref="C34:E34"/>
    <mergeCell ref="C35:C46"/>
    <mergeCell ref="D35:D40"/>
    <mergeCell ref="E35:E40"/>
    <mergeCell ref="B52:B79"/>
    <mergeCell ref="C52:C55"/>
    <mergeCell ref="D52:D71"/>
    <mergeCell ref="E52:E55"/>
    <mergeCell ref="C73:C76"/>
    <mergeCell ref="E73:E76"/>
    <mergeCell ref="E30:E31"/>
    <mergeCell ref="C32:E32"/>
    <mergeCell ref="F32:F33"/>
    <mergeCell ref="J32:L32"/>
    <mergeCell ref="O32:Q32"/>
    <mergeCell ref="D41:D43"/>
    <mergeCell ref="E41:E43"/>
    <mergeCell ref="D44:D46"/>
    <mergeCell ref="E44:E46"/>
    <mergeCell ref="C1:F1"/>
    <mergeCell ref="G1:G3"/>
    <mergeCell ref="H1:L1"/>
    <mergeCell ref="M1:AF1"/>
    <mergeCell ref="AB7:AF7"/>
    <mergeCell ref="D11:D14"/>
    <mergeCell ref="E11:E14"/>
    <mergeCell ref="D15:D18"/>
    <mergeCell ref="E15:E18"/>
    <mergeCell ref="C4:C18"/>
    <mergeCell ref="D4:D10"/>
    <mergeCell ref="E4:E10"/>
    <mergeCell ref="G4:G21"/>
    <mergeCell ref="C19:E19"/>
    <mergeCell ref="F19:F20"/>
    <mergeCell ref="AD20:AF20"/>
    <mergeCell ref="C21:E21"/>
    <mergeCell ref="J19:L19"/>
    <mergeCell ref="O19:Q19"/>
    <mergeCell ref="T19:V19"/>
    <mergeCell ref="Y19:AA19"/>
    <mergeCell ref="AD19:AF19"/>
    <mergeCell ref="C20:E20"/>
    <mergeCell ref="J20:L20"/>
    <mergeCell ref="C80:C89"/>
    <mergeCell ref="D85:D89"/>
    <mergeCell ref="E85:E89"/>
    <mergeCell ref="H2:I2"/>
    <mergeCell ref="J2:L2"/>
    <mergeCell ref="M2:Q2"/>
    <mergeCell ref="R2:V2"/>
    <mergeCell ref="W2:AA2"/>
    <mergeCell ref="AB2:AF2"/>
    <mergeCell ref="D28:D29"/>
    <mergeCell ref="E28:E29"/>
    <mergeCell ref="G85:G89"/>
    <mergeCell ref="C22:C31"/>
    <mergeCell ref="D22:D27"/>
    <mergeCell ref="E22:E27"/>
    <mergeCell ref="G22:G34"/>
    <mergeCell ref="O20:Q20"/>
    <mergeCell ref="T20:V20"/>
    <mergeCell ref="Y20:AA20"/>
    <mergeCell ref="T32:V32"/>
    <mergeCell ref="C33:E33"/>
    <mergeCell ref="J33:L33"/>
    <mergeCell ref="O33:Q33"/>
    <mergeCell ref="T33:V33"/>
    <mergeCell ref="AD47:AF47"/>
    <mergeCell ref="AD48:AF48"/>
    <mergeCell ref="AB5:AF5"/>
    <mergeCell ref="AB25:AF25"/>
    <mergeCell ref="AB23:AF23"/>
    <mergeCell ref="AB36:AF36"/>
    <mergeCell ref="AB38:AF38"/>
    <mergeCell ref="A2:A3"/>
    <mergeCell ref="B2:B3"/>
    <mergeCell ref="C2:C3"/>
    <mergeCell ref="D2:D3"/>
    <mergeCell ref="E2:E3"/>
    <mergeCell ref="F2:F3"/>
    <mergeCell ref="A4:A127"/>
    <mergeCell ref="B4:B51"/>
    <mergeCell ref="J90:L90"/>
    <mergeCell ref="O90:Q90"/>
    <mergeCell ref="T90:V90"/>
    <mergeCell ref="Y90:AA90"/>
    <mergeCell ref="AD90:AF90"/>
    <mergeCell ref="J91:L91"/>
    <mergeCell ref="AD32:AF32"/>
    <mergeCell ref="AD33:AF33"/>
    <mergeCell ref="D30:D31"/>
    <mergeCell ref="L128:W128"/>
    <mergeCell ref="AD117:AF127"/>
    <mergeCell ref="L131:W193"/>
    <mergeCell ref="L197:W204"/>
    <mergeCell ref="G203:K204"/>
    <mergeCell ref="O91:Q91"/>
    <mergeCell ref="T91:V91"/>
    <mergeCell ref="Y91:AA91"/>
    <mergeCell ref="AD91:AF91"/>
    <mergeCell ref="L129:O129"/>
    <mergeCell ref="H130:I130"/>
    <mergeCell ref="J130:K130"/>
    <mergeCell ref="L130:M130"/>
    <mergeCell ref="N130:O130"/>
    <mergeCell ref="R130:S130"/>
    <mergeCell ref="V130:W130"/>
    <mergeCell ref="H202:I202"/>
    <mergeCell ref="J202:K202"/>
    <mergeCell ref="H197:I197"/>
    <mergeCell ref="J197:K197"/>
  </mergeCells>
  <phoneticPr fontId="11"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6A769E254CC24DBD5253F4D7CC003E" ma:contentTypeVersion="26" ma:contentTypeDescription="Create a new document." ma:contentTypeScope="" ma:versionID="e62cbcbffc47a1bbc49f82c6c90f3b54">
  <xsd:schema xmlns:xsd="http://www.w3.org/2001/XMLSchema" xmlns:xs="http://www.w3.org/2001/XMLSchema" xmlns:p="http://schemas.microsoft.com/office/2006/metadata/properties" xmlns:ns1="http://schemas.microsoft.com/sharepoint/v3" xmlns:ns2="80ce0003-263f-4a1b-a63b-410eeb6aab9c" xmlns:ns3="143f0ab3-7b72-48be-b189-b19161133e6a" targetNamespace="http://schemas.microsoft.com/office/2006/metadata/properties" ma:root="true" ma:fieldsID="cc6409bc7aa8293b75e649d968f4ebd8" ns1:_="" ns2:_="" ns3:_="">
    <xsd:import namespace="http://schemas.microsoft.com/sharepoint/v3"/>
    <xsd:import namespace="80ce0003-263f-4a1b-a63b-410eeb6aab9c"/>
    <xsd:import namespace="143f0ab3-7b72-48be-b189-b19161133e6a"/>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e0003-263f-4a1b-a63b-410eeb6aab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ae13d7f-ecf8-4f55-952b-8942762ab4a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3f0ab3-7b72-48be-b189-b19161133e6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f27f977-b76e-4f4f-a74e-5042d8de73bd}" ma:internalName="TaxCatchAll" ma:showField="CatchAllData" ma:web="143f0ab3-7b72-48be-b189-b19161133e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0ce0003-263f-4a1b-a63b-410eeb6aab9c">
      <Terms xmlns="http://schemas.microsoft.com/office/infopath/2007/PartnerControls"/>
    </lcf76f155ced4ddcb4097134ff3c332f>
    <TaxCatchAll xmlns="143f0ab3-7b72-48be-b189-b19161133e6a" xsi:nil="true"/>
    <_Flow_SignoffStatus xmlns="80ce0003-263f-4a1b-a63b-410eeb6aab9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CC02CD-6745-488E-9C94-AA705746783F}"/>
</file>

<file path=customXml/itemProps2.xml><?xml version="1.0" encoding="utf-8"?>
<ds:datastoreItem xmlns:ds="http://schemas.openxmlformats.org/officeDocument/2006/customXml" ds:itemID="{BE72E297-3C7B-4CF8-A6AD-923AFC6CD084}"/>
</file>

<file path=customXml/itemProps3.xml><?xml version="1.0" encoding="utf-8"?>
<ds:datastoreItem xmlns:ds="http://schemas.openxmlformats.org/officeDocument/2006/customXml" ds:itemID="{8DE7267B-405C-423F-9CD9-A787E9B9AB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2023-12-22T17:38:40Z</dcterms:created>
  <dcterms:modified xsi:type="dcterms:W3CDTF">2025-10-09T10:30:29Z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0x010100B56A769E254CC24DBD5253F4D7CC003E</vt:lpwstr>
  </property>
  <property fmtid="{D5CDD505-2E9C-101B-9397-08002B2CF9AE}" pid="3" name="MediaServiceImageTags">
    <vt:lpwstr/>
  </property>
</Properties>
</file>