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l.calderonruiz\Desktop\EPRA sBPR Guidelines (4th edition) - To be uploaded\"/>
    </mc:Choice>
  </mc:AlternateContent>
  <xr:revisionPtr revIDLastSave="0" documentId="13_ncr:1_{D4578243-A62A-4517-B324-928BDA05F44A}" xr6:coauthVersionLast="47" xr6:coauthVersionMax="47" xr10:uidLastSave="{00000000-0000-0000-0000-000000000000}"/>
  <bookViews>
    <workbookView xWindow="-120" yWindow="-120" windowWidth="29040" windowHeight="15720" xr2:uid="{22D9CE91-F659-4BBE-8019-997B0B0083F6}"/>
  </bookViews>
  <sheets>
    <sheet name="Introduction" sheetId="2" r:id="rId1"/>
    <sheet name="Sample Table" sheetId="1" r:id="rId2"/>
    <sheet name="Blank Tabl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1" i="4" l="1"/>
  <c r="H141" i="1" l="1"/>
  <c r="AE118" i="1"/>
  <c r="AC118" i="1"/>
  <c r="Z118" i="1"/>
  <c r="Y118" i="1"/>
  <c r="X118" i="1"/>
  <c r="W118" i="1"/>
  <c r="U118" i="1"/>
  <c r="T118" i="1"/>
  <c r="S118" i="1"/>
  <c r="R118" i="1"/>
  <c r="P118" i="1"/>
  <c r="O118" i="1"/>
  <c r="N118" i="1"/>
  <c r="M118" i="1"/>
  <c r="K118" i="1"/>
  <c r="J118" i="1"/>
  <c r="AE117" i="1"/>
  <c r="AC117" i="1"/>
  <c r="Z117" i="1"/>
  <c r="Y117" i="1"/>
  <c r="X117" i="1"/>
  <c r="W117" i="1"/>
  <c r="U117" i="1"/>
  <c r="T117" i="1"/>
  <c r="S117" i="1"/>
  <c r="R117" i="1"/>
  <c r="P117" i="1"/>
  <c r="O117" i="1"/>
  <c r="N117" i="1"/>
  <c r="M117" i="1"/>
  <c r="K117" i="1"/>
  <c r="J117" i="1"/>
  <c r="AE116" i="1"/>
  <c r="AC116" i="1"/>
  <c r="Z116" i="1"/>
  <c r="Y116" i="1"/>
  <c r="X116" i="1"/>
  <c r="W116" i="1"/>
  <c r="U116" i="1"/>
  <c r="T116" i="1"/>
  <c r="S116" i="1"/>
  <c r="R116" i="1"/>
  <c r="P116" i="1"/>
  <c r="O116" i="1"/>
  <c r="N116" i="1"/>
  <c r="M116" i="1"/>
  <c r="K116" i="1"/>
  <c r="J116" i="1"/>
  <c r="AE115" i="1"/>
  <c r="AC115" i="1"/>
  <c r="Z115" i="1"/>
  <c r="Y115" i="1"/>
  <c r="X115" i="1"/>
  <c r="W115" i="1"/>
  <c r="U115" i="1"/>
  <c r="T115" i="1"/>
  <c r="S115" i="1"/>
  <c r="R115" i="1"/>
  <c r="P115" i="1"/>
  <c r="O115" i="1"/>
  <c r="N115" i="1"/>
  <c r="M115" i="1"/>
  <c r="K115" i="1"/>
  <c r="J115" i="1"/>
  <c r="AE114" i="1"/>
  <c r="AC114" i="1"/>
  <c r="Z114" i="1"/>
  <c r="Y114" i="1"/>
  <c r="X114" i="1"/>
  <c r="W114" i="1"/>
  <c r="U114" i="1"/>
  <c r="T114" i="1"/>
  <c r="S114" i="1"/>
  <c r="R114" i="1"/>
  <c r="P114" i="1"/>
  <c r="O114" i="1"/>
  <c r="N114" i="1"/>
  <c r="M114" i="1"/>
  <c r="K114" i="1"/>
  <c r="J114" i="1"/>
  <c r="AE113" i="1"/>
  <c r="AC113" i="1"/>
  <c r="Z113" i="1"/>
  <c r="Y113" i="1"/>
  <c r="X113" i="1"/>
  <c r="W113" i="1"/>
  <c r="U113" i="1"/>
  <c r="T113" i="1"/>
  <c r="S113" i="1"/>
  <c r="R113" i="1"/>
  <c r="P113" i="1"/>
  <c r="O113" i="1"/>
  <c r="N113" i="1"/>
  <c r="M113" i="1"/>
  <c r="K113" i="1"/>
  <c r="J113" i="1"/>
  <c r="AE112" i="1"/>
  <c r="AC112" i="1"/>
  <c r="Z112" i="1"/>
  <c r="Y112" i="1"/>
  <c r="X112" i="1"/>
  <c r="W112" i="1"/>
  <c r="U112" i="1"/>
  <c r="T112" i="1"/>
  <c r="S112" i="1"/>
  <c r="R112" i="1"/>
  <c r="P112" i="1"/>
  <c r="O112" i="1"/>
  <c r="N112" i="1"/>
  <c r="M112" i="1"/>
  <c r="K112" i="1"/>
  <c r="J112" i="1"/>
  <c r="AE111" i="1"/>
  <c r="AC111" i="1"/>
  <c r="Z111" i="1"/>
  <c r="Y111" i="1"/>
  <c r="X111" i="1"/>
  <c r="W111" i="1"/>
  <c r="U111" i="1"/>
  <c r="T111" i="1"/>
  <c r="S111" i="1"/>
  <c r="R111" i="1"/>
  <c r="P111" i="1"/>
  <c r="O111" i="1"/>
  <c r="N111" i="1"/>
  <c r="M111" i="1"/>
  <c r="K111" i="1"/>
  <c r="J111" i="1"/>
  <c r="AF108" i="1"/>
  <c r="AF107" i="1"/>
  <c r="AF106" i="1"/>
  <c r="AF105" i="1"/>
  <c r="AF104" i="1"/>
  <c r="AF103" i="1"/>
  <c r="AF102" i="1"/>
  <c r="AF101" i="1"/>
  <c r="AF100" i="1"/>
  <c r="K83" i="1"/>
  <c r="J83" i="1"/>
  <c r="K82" i="1"/>
  <c r="I82" i="1" s="1"/>
  <c r="I83" i="1" s="1"/>
  <c r="J82" i="1"/>
  <c r="H82" i="1" s="1"/>
  <c r="H83" i="1" s="1"/>
  <c r="W79" i="1"/>
  <c r="S68" i="1"/>
  <c r="R68" i="1"/>
  <c r="AC67" i="1"/>
  <c r="AB67" i="1"/>
  <c r="I67" i="1"/>
  <c r="H67" i="1"/>
  <c r="AC66" i="1"/>
  <c r="AB66" i="1"/>
  <c r="S65" i="1"/>
  <c r="R65" i="1"/>
  <c r="N65" i="1"/>
  <c r="M65" i="1"/>
  <c r="S64" i="1"/>
  <c r="R64" i="1"/>
  <c r="N64" i="1"/>
  <c r="M64" i="1"/>
  <c r="AC63" i="1"/>
  <c r="AB63" i="1"/>
  <c r="N63" i="1"/>
  <c r="AC62" i="1"/>
  <c r="AB62" i="1"/>
  <c r="X62" i="1"/>
  <c r="W62" i="1"/>
  <c r="S62" i="1"/>
  <c r="R62" i="1"/>
  <c r="N62" i="1"/>
  <c r="M62" i="1"/>
  <c r="AC61" i="1"/>
  <c r="AC69" i="1" s="1"/>
  <c r="AB61" i="1"/>
  <c r="AB69" i="1" s="1"/>
  <c r="X61" i="1"/>
  <c r="X69" i="1" s="1"/>
  <c r="W61" i="1"/>
  <c r="W69" i="1" s="1"/>
  <c r="N61" i="1"/>
  <c r="AC58" i="1"/>
  <c r="AC57" i="1" s="1"/>
  <c r="AB58" i="1"/>
  <c r="X58" i="1"/>
  <c r="X57" i="1" s="1"/>
  <c r="W58" i="1"/>
  <c r="W57" i="1" s="1"/>
  <c r="N58" i="1"/>
  <c r="M58" i="1"/>
  <c r="AB57" i="1"/>
  <c r="N56" i="1"/>
  <c r="M56" i="1"/>
  <c r="I56" i="1"/>
  <c r="H56" i="1"/>
  <c r="N54" i="1"/>
  <c r="M54" i="1"/>
  <c r="I54" i="1"/>
  <c r="H54" i="1"/>
  <c r="AC52" i="1"/>
  <c r="AB52" i="1"/>
  <c r="X52" i="1"/>
  <c r="W52" i="1"/>
  <c r="N52" i="1"/>
  <c r="M52" i="1"/>
  <c r="AC51" i="1"/>
  <c r="AB51" i="1"/>
  <c r="X51" i="1"/>
  <c r="W51" i="1"/>
  <c r="N51" i="1"/>
  <c r="M51" i="1"/>
  <c r="N46" i="1"/>
  <c r="N55" i="1" s="1"/>
  <c r="M46" i="1"/>
  <c r="M55" i="1" s="1"/>
  <c r="I46" i="1"/>
  <c r="I66" i="1" s="1"/>
  <c r="H46" i="1"/>
  <c r="H66" i="1" s="1"/>
  <c r="P38" i="1"/>
  <c r="O38" i="1"/>
  <c r="N38" i="1"/>
  <c r="N44" i="1" s="1"/>
  <c r="M38" i="1"/>
  <c r="M44" i="1" s="1"/>
  <c r="K38" i="1"/>
  <c r="J38" i="1"/>
  <c r="I38" i="1"/>
  <c r="I42" i="1" s="1"/>
  <c r="H38" i="1"/>
  <c r="H42" i="1" s="1"/>
  <c r="H34" i="1"/>
  <c r="I32" i="1"/>
  <c r="I68" i="1" s="1"/>
  <c r="H32" i="1"/>
  <c r="H68" i="1" s="1"/>
  <c r="K27" i="1"/>
  <c r="J27" i="1"/>
  <c r="K26" i="1"/>
  <c r="J26" i="1"/>
  <c r="I26" i="1"/>
  <c r="H26" i="1"/>
  <c r="U25" i="1"/>
  <c r="T25" i="1"/>
  <c r="S25" i="1"/>
  <c r="S59" i="1" s="1"/>
  <c r="R25" i="1"/>
  <c r="R30" i="1" s="1"/>
  <c r="P25" i="1"/>
  <c r="O25" i="1"/>
  <c r="J25" i="1" s="1"/>
  <c r="N25" i="1"/>
  <c r="M25" i="1"/>
  <c r="M60" i="1" s="1"/>
  <c r="K24" i="1"/>
  <c r="J24" i="1"/>
  <c r="I24" i="1"/>
  <c r="H24" i="1"/>
  <c r="K23" i="1"/>
  <c r="J23" i="1"/>
  <c r="I23" i="1"/>
  <c r="H23" i="1"/>
  <c r="X19" i="1"/>
  <c r="W19" i="1"/>
  <c r="N19" i="1"/>
  <c r="M19" i="1"/>
  <c r="H19" i="1" s="1"/>
  <c r="AC18" i="1"/>
  <c r="I18" i="1" s="1"/>
  <c r="AB18" i="1"/>
  <c r="H18" i="1" s="1"/>
  <c r="S17" i="1"/>
  <c r="I17" i="1" s="1"/>
  <c r="R17" i="1"/>
  <c r="H17" i="1" s="1"/>
  <c r="S16" i="1"/>
  <c r="I16" i="1" s="1"/>
  <c r="R16" i="1"/>
  <c r="H16" i="1" s="1"/>
  <c r="K8" i="1"/>
  <c r="J8" i="1"/>
  <c r="I8" i="1"/>
  <c r="H8" i="1"/>
  <c r="K6" i="1"/>
  <c r="J6" i="1"/>
  <c r="I6" i="1"/>
  <c r="H6" i="1"/>
  <c r="H62" i="1" s="1"/>
  <c r="K5" i="1"/>
  <c r="J5" i="1"/>
  <c r="I5" i="1"/>
  <c r="H5" i="1"/>
  <c r="K4" i="1"/>
  <c r="J4" i="1"/>
  <c r="I4" i="1"/>
  <c r="H4" i="1"/>
  <c r="I58" i="1" l="1"/>
  <c r="I19" i="1"/>
  <c r="N53" i="1"/>
  <c r="I64" i="1"/>
  <c r="H15" i="1"/>
  <c r="I15" i="1"/>
  <c r="I11" i="1"/>
  <c r="H64" i="1"/>
  <c r="M31" i="1"/>
  <c r="M29" i="1" s="1"/>
  <c r="I13" i="1"/>
  <c r="I25" i="1"/>
  <c r="I30" i="1" s="1"/>
  <c r="H11" i="1"/>
  <c r="K25" i="1"/>
  <c r="M63" i="1"/>
  <c r="M61" i="1" s="1"/>
  <c r="M53" i="1"/>
  <c r="M69" i="1" s="1"/>
  <c r="H58" i="1"/>
  <c r="H12" i="1"/>
  <c r="R10" i="1"/>
  <c r="H10" i="1" s="1"/>
  <c r="H9" i="1" s="1"/>
  <c r="M42" i="1"/>
  <c r="M57" i="1"/>
  <c r="I12" i="1"/>
  <c r="R27" i="1"/>
  <c r="H27" i="1" s="1"/>
  <c r="H51" i="1" s="1"/>
  <c r="N42" i="1"/>
  <c r="S27" i="1"/>
  <c r="S61" i="1" s="1"/>
  <c r="S70" i="1" s="1"/>
  <c r="H43" i="1"/>
  <c r="M66" i="1"/>
  <c r="N60" i="1"/>
  <c r="N57" i="1" s="1"/>
  <c r="N70" i="1" s="1"/>
  <c r="H13" i="1"/>
  <c r="H25" i="1"/>
  <c r="H63" i="1" s="1"/>
  <c r="H61" i="1" s="1"/>
  <c r="S30" i="1"/>
  <c r="I43" i="1"/>
  <c r="N66" i="1"/>
  <c r="N69" i="1"/>
  <c r="X77" i="1"/>
  <c r="X71" i="1"/>
  <c r="X76" i="1"/>
  <c r="AC77" i="1"/>
  <c r="AC71" i="1"/>
  <c r="AC76" i="1"/>
  <c r="I59" i="1"/>
  <c r="I60" i="1" s="1"/>
  <c r="I57" i="1" s="1"/>
  <c r="S60" i="1"/>
  <c r="S57" i="1" s="1"/>
  <c r="W77" i="1"/>
  <c r="W71" i="1"/>
  <c r="W76" i="1"/>
  <c r="AB76" i="1"/>
  <c r="AB77" i="1"/>
  <c r="AB71" i="1"/>
  <c r="N31" i="1"/>
  <c r="M43" i="1"/>
  <c r="H65" i="1"/>
  <c r="R31" i="1"/>
  <c r="N43" i="1"/>
  <c r="I62" i="1"/>
  <c r="I65" i="1"/>
  <c r="S10" i="1"/>
  <c r="I10" i="1" s="1"/>
  <c r="I9" i="1" s="1"/>
  <c r="S31" i="1"/>
  <c r="S29" i="1" s="1"/>
  <c r="H44" i="1"/>
  <c r="H55" i="1"/>
  <c r="H53" i="1" s="1"/>
  <c r="R63" i="1"/>
  <c r="R61" i="1" s="1"/>
  <c r="M67" i="1"/>
  <c r="W70" i="1"/>
  <c r="I44" i="1"/>
  <c r="I55" i="1"/>
  <c r="I53" i="1" s="1"/>
  <c r="N67" i="1"/>
  <c r="X70" i="1"/>
  <c r="M41" i="1"/>
  <c r="H41" i="1" s="1"/>
  <c r="AB70" i="1"/>
  <c r="N41" i="1"/>
  <c r="I41" i="1" s="1"/>
  <c r="AC70" i="1"/>
  <c r="R59" i="1"/>
  <c r="S69" i="1" l="1"/>
  <c r="I27" i="1"/>
  <c r="S63" i="1"/>
  <c r="S52" i="1"/>
  <c r="S51" i="1"/>
  <c r="R51" i="1"/>
  <c r="H52" i="1"/>
  <c r="M70" i="1"/>
  <c r="M78" i="1" s="1"/>
  <c r="R52" i="1"/>
  <c r="H30" i="1"/>
  <c r="H69" i="1"/>
  <c r="I70" i="1"/>
  <c r="I52" i="1"/>
  <c r="I63" i="1"/>
  <c r="I51" i="1"/>
  <c r="R29" i="1"/>
  <c r="H31" i="1"/>
  <c r="H29" i="1" s="1"/>
  <c r="N29" i="1"/>
  <c r="I31" i="1"/>
  <c r="I29" i="1" s="1"/>
  <c r="AB78" i="1"/>
  <c r="AB79" i="1"/>
  <c r="AB72" i="1"/>
  <c r="S78" i="1"/>
  <c r="S72" i="1"/>
  <c r="S79" i="1"/>
  <c r="S76" i="1"/>
  <c r="S77" i="1"/>
  <c r="S71" i="1"/>
  <c r="N76" i="1"/>
  <c r="N77" i="1"/>
  <c r="N71" i="1"/>
  <c r="H59" i="1"/>
  <c r="R60" i="1"/>
  <c r="W78" i="1"/>
  <c r="W72" i="1"/>
  <c r="AC78" i="1"/>
  <c r="AC79" i="1"/>
  <c r="AC72" i="1"/>
  <c r="R69" i="1"/>
  <c r="R70" i="1"/>
  <c r="I61" i="1"/>
  <c r="I69" i="1" s="1"/>
  <c r="M76" i="1"/>
  <c r="M77" i="1"/>
  <c r="M71" i="1"/>
  <c r="N72" i="1"/>
  <c r="N78" i="1"/>
  <c r="N79" i="1"/>
  <c r="X78" i="1"/>
  <c r="X79" i="1"/>
  <c r="X72" i="1"/>
  <c r="M72" i="1" l="1"/>
  <c r="M79" i="1"/>
  <c r="I71" i="1"/>
  <c r="I76" i="1"/>
  <c r="I77" i="1"/>
  <c r="R72" i="1"/>
  <c r="R78" i="1"/>
  <c r="R79" i="1"/>
  <c r="R76" i="1"/>
  <c r="R71" i="1"/>
  <c r="R77" i="1"/>
  <c r="R57" i="1"/>
  <c r="H60" i="1"/>
  <c r="H57" i="1" s="1"/>
  <c r="H70" i="1" s="1"/>
  <c r="I79" i="1"/>
  <c r="I72" i="1"/>
  <c r="I78" i="1"/>
  <c r="H71" i="1"/>
  <c r="H76" i="1"/>
  <c r="H77" i="1"/>
  <c r="H79" i="1" l="1"/>
  <c r="H72" i="1"/>
  <c r="H78" i="1"/>
</calcChain>
</file>

<file path=xl/sharedStrings.xml><?xml version="1.0" encoding="utf-8"?>
<sst xmlns="http://schemas.openxmlformats.org/spreadsheetml/2006/main" count="1014" uniqueCount="325">
  <si>
    <t>EPRA Sustainability Performance Measures Sample Table</t>
  </si>
  <si>
    <t>What is this document?</t>
  </si>
  <si>
    <t>This document is part of the April 2024 EPRA Sustainability Performance Measures update. It comprises of 3 worksheets:</t>
  </si>
  <si>
    <r>
      <t xml:space="preserve">1) </t>
    </r>
    <r>
      <rPr>
        <b/>
        <sz val="11"/>
        <color theme="1"/>
        <rFont val="Aptos Narrow"/>
        <family val="2"/>
        <scheme val="minor"/>
      </rPr>
      <t>Introduction:</t>
    </r>
    <r>
      <rPr>
        <sz val="11"/>
        <color theme="1"/>
        <rFont val="Aptos Narrow"/>
        <family val="2"/>
        <scheme val="minor"/>
      </rPr>
      <t xml:space="preserve"> Why this document has been created and how to best use it.
2) </t>
    </r>
    <r>
      <rPr>
        <b/>
        <sz val="11"/>
        <color theme="1"/>
        <rFont val="Aptos Narrow"/>
        <family val="2"/>
        <scheme val="minor"/>
      </rPr>
      <t>Sample Table:</t>
    </r>
    <r>
      <rPr>
        <sz val="11"/>
        <color theme="1"/>
        <rFont val="Aptos Narrow"/>
        <family val="2"/>
        <scheme val="minor"/>
      </rPr>
      <t xml:space="preserve"> Created as a guide to help companies align data tables disclosures with the EPRA sBPR's. The sample table follows industry best practices, the newly updated EPRA sBPR Performance Measures and the sector-agnostic European Sustainability Reporting Standards (ESRS) elements considered relevant to the listed real estate sector. 
3) </t>
    </r>
    <r>
      <rPr>
        <b/>
        <sz val="11"/>
        <color theme="1"/>
        <rFont val="Aptos Narrow"/>
        <family val="2"/>
        <scheme val="minor"/>
      </rPr>
      <t>Blank Template:</t>
    </r>
    <r>
      <rPr>
        <sz val="11"/>
        <color theme="1"/>
        <rFont val="Aptos Narrow"/>
        <family val="2"/>
        <scheme val="minor"/>
      </rPr>
      <t xml:space="preserve"> A blank table has been included allowing companies to edit and input their data where applicable. </t>
    </r>
  </si>
  <si>
    <t>Why has this document been created?</t>
  </si>
  <si>
    <t xml:space="preserve">Sample Table: </t>
  </si>
  <si>
    <t>This document has been created as a guide for companies when creating data tables for the sBPR's to support a transition to the updated reporting requirements. The document intends to provide guidance and greater clarity to the frequently asked questions by companies regarding the sBPR Performance Measures and Overarching Recommendations.</t>
  </si>
  <si>
    <t>The sample table contains asset and corporate-level performance measures for illustrative purposes.</t>
  </si>
  <si>
    <t xml:space="preserve">The inclusion of the BRIDGE REQUIREMENTS, which may encompass additional metrics or narrative elements, are not mandated by the sBPR but may be necessary for reporting with the ESRS. The sample table highlights the addition of these BRIDGE REQUIREMENTS and how they can be included into an company's EPRA sBPR data tables. </t>
  </si>
  <si>
    <t>Template:</t>
  </si>
  <si>
    <t>A blank template has been created to support companies with their disclosures, mitigating confusion and creating a standardised format for reporting.</t>
  </si>
  <si>
    <t xml:space="preserve">How can companies use this document? </t>
  </si>
  <si>
    <t>Applicability:</t>
  </si>
  <si>
    <t xml:space="preserve">Companies are encouraged to use the template provided, editing it where necessary, to ensure adherence with the updated sBPR guidelines. </t>
  </si>
  <si>
    <t>If a Performance Measure is deemed immaterial by an undertaking, it is acceptable to leave the section with an "N/A" or "Not Applicable". However, a footnote or narrative explaining the reasoning for deeming this Performance Measure as immaterial must be provided to validate the response. Materiality and availability are separate data considerations which should be addressed clearly by the disclosing entity. See further guidance in EPRA sBPR Fourth Edition, Section 7.12 Materiality.</t>
  </si>
  <si>
    <t>Not every given component within the sample table will be similar for all companies and some may benefit from changing the terminologies used to report on indicators. For instance, the types of waste categories listed in the "Composition of Waste" indicator are not exhaustive. It may be necessary to add or remove rows in the blank table to provide all the applicable information required to satisfy the Performance Measure.</t>
  </si>
  <si>
    <t xml:space="preserve">The newly created BRIDGE REQUIREMENTS have been included in the document and are marked with a blue border in both the exemplar and template tabs. </t>
  </si>
  <si>
    <t>EPRA Sustainability Performance Measures (Environment)</t>
  </si>
  <si>
    <t>Third-party assured?</t>
  </si>
  <si>
    <t>Total portfolio</t>
  </si>
  <si>
    <t>Performance by asset type</t>
  </si>
  <si>
    <t>ESG</t>
  </si>
  <si>
    <t>Impact Area</t>
  </si>
  <si>
    <t>EPRA Code</t>
  </si>
  <si>
    <t>Unites of measure</t>
  </si>
  <si>
    <t>Indicator</t>
  </si>
  <si>
    <t>Category</t>
  </si>
  <si>
    <t>Absolute performance (Abs)</t>
  </si>
  <si>
    <t>Like-for-Life performance (LfL)</t>
  </si>
  <si>
    <t>Shopping Centres</t>
  </si>
  <si>
    <t>Offices</t>
  </si>
  <si>
    <t>Industrial</t>
  </si>
  <si>
    <t>Headquarter(s)</t>
  </si>
  <si>
    <t>% change</t>
  </si>
  <si>
    <t>2022 (Abs)</t>
  </si>
  <si>
    <t>2023 (Abs)</t>
  </si>
  <si>
    <t>2022 
(LfL)</t>
  </si>
  <si>
    <t>2023 
(LfL)</t>
  </si>
  <si>
    <t>% change (LfL)</t>
  </si>
  <si>
    <t>2022 
(Abs)</t>
  </si>
  <si>
    <t>2023 
(Abs)</t>
  </si>
  <si>
    <t>2022 (LfL)</t>
  </si>
  <si>
    <t>2023 (LfL)</t>
  </si>
  <si>
    <t>Environment</t>
  </si>
  <si>
    <t>Energy</t>
  </si>
  <si>
    <t>Elec-Abs,
Elec-LfL</t>
  </si>
  <si>
    <t>MWh</t>
  </si>
  <si>
    <t>Electricity</t>
  </si>
  <si>
    <t>for landlord shared services</t>
  </si>
  <si>
    <t>ü</t>
  </si>
  <si>
    <t>(sub)metered exclusively to tenants</t>
  </si>
  <si>
    <t>N/A</t>
  </si>
  <si>
    <t>Total landlord-obtained electricity</t>
  </si>
  <si>
    <r>
      <t>Total tenant-obtained electricity</t>
    </r>
    <r>
      <rPr>
        <vertAlign val="superscript"/>
        <sz val="11"/>
        <color theme="1"/>
        <rFont val="Aptos Narrow"/>
        <family val="2"/>
        <scheme val="minor"/>
      </rPr>
      <t>1</t>
    </r>
  </si>
  <si>
    <t xml:space="preserve">Total electricity </t>
  </si>
  <si>
    <t>Proportion of landlord obtained electricity from renewable sources</t>
  </si>
  <si>
    <t>Quantity of landlord obtained electricity from renewable sources</t>
  </si>
  <si>
    <t>%</t>
  </si>
  <si>
    <t>Proportion of landlord obtained electricity by source:</t>
  </si>
  <si>
    <t>Solar Photovoltaic</t>
  </si>
  <si>
    <t>Wind turbine</t>
  </si>
  <si>
    <t>Nuclear</t>
  </si>
  <si>
    <t>Hydroelectric technology</t>
  </si>
  <si>
    <t>Coal</t>
  </si>
  <si>
    <t>Quantity of landlord obtained electricity by source:</t>
  </si>
  <si>
    <t>No. applicable properties</t>
  </si>
  <si>
    <t>Energy disclosure coverage</t>
  </si>
  <si>
    <t xml:space="preserve">80 of 80 </t>
  </si>
  <si>
    <t xml:space="preserve">86 of 86 </t>
  </si>
  <si>
    <t xml:space="preserve">72 of 77 </t>
  </si>
  <si>
    <t xml:space="preserve">17 of 17 </t>
  </si>
  <si>
    <t>15 of 17</t>
  </si>
  <si>
    <t xml:space="preserve"> 30 of 30 </t>
  </si>
  <si>
    <t xml:space="preserve">34 of 34 </t>
  </si>
  <si>
    <t xml:space="preserve">28 of 30 </t>
  </si>
  <si>
    <t xml:space="preserve">33 of 33 </t>
  </si>
  <si>
    <t xml:space="preserve">35 of 35 </t>
  </si>
  <si>
    <t>29 of 30</t>
  </si>
  <si>
    <t>1 of 1</t>
  </si>
  <si>
    <r>
      <t>m</t>
    </r>
    <r>
      <rPr>
        <vertAlign val="superscript"/>
        <sz val="11"/>
        <color theme="1"/>
        <rFont val="Aptos Narrow"/>
        <family val="2"/>
        <scheme val="minor"/>
      </rPr>
      <t>2</t>
    </r>
    <r>
      <rPr>
        <sz val="11"/>
        <color theme="1"/>
        <rFont val="Aptos Narrow"/>
        <family val="2"/>
        <scheme val="minor"/>
      </rPr>
      <t xml:space="preserve"> of applicable properties</t>
    </r>
  </si>
  <si>
    <t>90,000 of 96,250</t>
  </si>
  <si>
    <t>18,750 of 21,250</t>
  </si>
  <si>
    <t>35,000 of 37,500</t>
  </si>
  <si>
    <t>36,250 of 37,500</t>
  </si>
  <si>
    <t>3,150 of 3,150</t>
  </si>
  <si>
    <t>Proportion of electricity estimated</t>
  </si>
  <si>
    <t>DH&amp;C-Abs,
DH&amp;C-LFL</t>
  </si>
  <si>
    <r>
      <t>District heating and cooling</t>
    </r>
    <r>
      <rPr>
        <vertAlign val="superscript"/>
        <sz val="11"/>
        <color theme="1"/>
        <rFont val="Aptos Narrow"/>
        <family val="2"/>
        <scheme val="minor"/>
      </rPr>
      <t>2</t>
    </r>
  </si>
  <si>
    <t>Total landlord-obtained district heating and cooling</t>
  </si>
  <si>
    <t>Total tenant-obtained district heating and cooling</t>
  </si>
  <si>
    <t>Total heating and cooling</t>
  </si>
  <si>
    <t>Proportion of landlord obtained district heating and cooling from renewable sources</t>
  </si>
  <si>
    <t>Proportion of landlord obtained heating and cooling by source</t>
  </si>
  <si>
    <t>Geothermal</t>
  </si>
  <si>
    <t>Bioenergy: Biogas</t>
  </si>
  <si>
    <t>Quantity of landlord obtained heating and cooling by source</t>
  </si>
  <si>
    <t>Heating and cooling disclosure coverage</t>
  </si>
  <si>
    <t xml:space="preserve">47 of 80 </t>
  </si>
  <si>
    <t>51 of 86</t>
  </si>
  <si>
    <t>43 of 47</t>
  </si>
  <si>
    <t>53,750 of 96,250</t>
  </si>
  <si>
    <t>Proportion of heating and cooling estimated</t>
  </si>
  <si>
    <t>Fuels-Abs,
Fuels-LfL</t>
  </si>
  <si>
    <r>
      <t>Fuels</t>
    </r>
    <r>
      <rPr>
        <vertAlign val="superscript"/>
        <sz val="11"/>
        <color theme="1"/>
        <rFont val="Aptos Narrow"/>
        <family val="2"/>
        <scheme val="minor"/>
      </rPr>
      <t>3</t>
    </r>
  </si>
  <si>
    <t>Total landlord-obtained fuels</t>
  </si>
  <si>
    <t>Total tenant-obtained fuels</t>
  </si>
  <si>
    <t>Total fuel</t>
  </si>
  <si>
    <t>Proportion of landlord-obtained fuels from renewable sources</t>
  </si>
  <si>
    <t>Proportion of landlord obtained fuel by source</t>
  </si>
  <si>
    <t>Natural Gas</t>
  </si>
  <si>
    <t>Bioenergy: Wood pellets</t>
  </si>
  <si>
    <t>Bioenergy: Biopropane</t>
  </si>
  <si>
    <t>Quantities of landlord obtained fuels by source</t>
  </si>
  <si>
    <t>Fuel disclosure coverage</t>
  </si>
  <si>
    <t>Proportion of fuel estimated</t>
  </si>
  <si>
    <t>Energy-Int</t>
  </si>
  <si>
    <t>kWh/ m2/
year</t>
  </si>
  <si>
    <t>Energy Intensity</t>
  </si>
  <si>
    <t>Landlord-obtained energy</t>
  </si>
  <si>
    <t>kWh/ revenue (€)/year</t>
  </si>
  <si>
    <t>Greenhouse Gas</t>
  </si>
  <si>
    <t>GHG-Dir-Abs</t>
  </si>
  <si>
    <r>
      <t>tCO</t>
    </r>
    <r>
      <rPr>
        <vertAlign val="subscript"/>
        <sz val="11"/>
        <color theme="1"/>
        <rFont val="Aptos Narrow"/>
        <family val="2"/>
        <scheme val="minor"/>
      </rPr>
      <t>2</t>
    </r>
    <r>
      <rPr>
        <sz val="11"/>
        <color theme="1"/>
        <rFont val="Aptos Narrow"/>
        <family val="2"/>
        <scheme val="minor"/>
      </rPr>
      <t>e</t>
    </r>
  </si>
  <si>
    <t>Direct</t>
  </si>
  <si>
    <t>Total Direct Scope 1</t>
  </si>
  <si>
    <t>Bioenergy: Wood pellets*</t>
  </si>
  <si>
    <t>GHG-Indir-Abs</t>
  </si>
  <si>
    <t>Indirect (Scope 2)</t>
  </si>
  <si>
    <t>Total Indirect Scope 2 Market based</t>
  </si>
  <si>
    <t>Scope 2 Electricity***</t>
  </si>
  <si>
    <t>Bioenergy: Biogas**</t>
  </si>
  <si>
    <t>Local District Heating</t>
  </si>
  <si>
    <t>Total Indirect Scope 2 Location based</t>
  </si>
  <si>
    <t>Scope 2 Electricity</t>
  </si>
  <si>
    <t>Indirect (Scope 3)</t>
  </si>
  <si>
    <r>
      <t>Total Scope 3</t>
    </r>
    <r>
      <rPr>
        <vertAlign val="superscript"/>
        <sz val="11"/>
        <rFont val="Aptos Narrow"/>
        <family val="2"/>
        <scheme val="minor"/>
      </rPr>
      <t>5</t>
    </r>
  </si>
  <si>
    <t>Electricity sub-metered to occupiers</t>
  </si>
  <si>
    <t>Outside of scopes</t>
  </si>
  <si>
    <t>Indirect</t>
  </si>
  <si>
    <t>Total</t>
  </si>
  <si>
    <t xml:space="preserve">Scope 1 + Scope 2 (location based) </t>
  </si>
  <si>
    <t xml:space="preserve">Scope 1 + Scope 2 (market based) </t>
  </si>
  <si>
    <t>Scope 1 + Scope 2 (location based) + Scope 3</t>
  </si>
  <si>
    <t>Scope 1 + Scope 2 (market based) + Scope 3</t>
  </si>
  <si>
    <t>Proportion of Scope 1 + Scope 2 (location based) estimated</t>
  </si>
  <si>
    <t>Proportion of Scope 1 + Scope 2 (market based) estimated</t>
  </si>
  <si>
    <t>Proportion of Scope 3 estimated</t>
  </si>
  <si>
    <t>GHG-Int</t>
  </si>
  <si>
    <r>
      <t>kgCO</t>
    </r>
    <r>
      <rPr>
        <vertAlign val="subscript"/>
        <sz val="11"/>
        <color theme="1"/>
        <rFont val="Aptos Narrow"/>
        <family val="2"/>
        <scheme val="minor"/>
      </rPr>
      <t>2</t>
    </r>
    <r>
      <rPr>
        <sz val="11"/>
        <color theme="1"/>
        <rFont val="Aptos Narrow"/>
        <family val="2"/>
        <scheme val="minor"/>
      </rPr>
      <t>e/ m</t>
    </r>
    <r>
      <rPr>
        <vertAlign val="superscript"/>
        <sz val="11"/>
        <color theme="1"/>
        <rFont val="Aptos Narrow"/>
        <family val="2"/>
        <scheme val="minor"/>
      </rPr>
      <t>2</t>
    </r>
    <r>
      <rPr>
        <sz val="11"/>
        <color theme="1"/>
        <rFont val="Aptos Narrow"/>
        <family val="2"/>
        <scheme val="minor"/>
      </rPr>
      <t>/
year</t>
    </r>
  </si>
  <si>
    <t>GHG emission intensity</t>
  </si>
  <si>
    <t>Scope 1 and 2 emissions (location based)</t>
  </si>
  <si>
    <r>
      <t>kgCO</t>
    </r>
    <r>
      <rPr>
        <vertAlign val="subscript"/>
        <sz val="11"/>
        <color theme="1"/>
        <rFont val="Aptos Narrow"/>
        <family val="2"/>
        <scheme val="minor"/>
      </rPr>
      <t>2</t>
    </r>
    <r>
      <rPr>
        <sz val="11"/>
        <color theme="1"/>
        <rFont val="Aptos Narrow"/>
        <family val="2"/>
        <scheme val="minor"/>
      </rPr>
      <t>e/ revenue/
year</t>
    </r>
  </si>
  <si>
    <t>Scope 1 and 2 emissions (market based)</t>
  </si>
  <si>
    <t>GHG disclosure coverage</t>
  </si>
  <si>
    <t>Proportion of Scope 1 + Scope 2 (location based) + Scope 3 estimated</t>
  </si>
  <si>
    <t>Proportion of Scope 1 + Scope 2 (market based) + Scope 3 estimated</t>
  </si>
  <si>
    <t>Water</t>
  </si>
  <si>
    <t>Water-Abs
Water-LfL</t>
  </si>
  <si>
    <r>
      <t>m</t>
    </r>
    <r>
      <rPr>
        <vertAlign val="superscript"/>
        <sz val="11"/>
        <color theme="1"/>
        <rFont val="Aptos Narrow"/>
        <family val="2"/>
        <scheme val="minor"/>
      </rPr>
      <t>3</t>
    </r>
    <r>
      <rPr>
        <sz val="11"/>
        <color theme="1"/>
        <rFont val="Aptos Narrow"/>
        <family val="2"/>
        <scheme val="minor"/>
      </rPr>
      <t>/year</t>
    </r>
  </si>
  <si>
    <t>Total landlord-obtained water</t>
  </si>
  <si>
    <t>Total tenant-obtained water</t>
  </si>
  <si>
    <r>
      <t>Total water</t>
    </r>
    <r>
      <rPr>
        <vertAlign val="superscript"/>
        <sz val="11"/>
        <color theme="1"/>
        <rFont val="Aptos Narrow"/>
        <family val="2"/>
        <scheme val="minor"/>
      </rPr>
      <t>6</t>
    </r>
  </si>
  <si>
    <t>Total volume of water withdrawn by source</t>
  </si>
  <si>
    <t>Surface water, sourced from wetlands, rivers, lakes, and oceans</t>
  </si>
  <si>
    <t>Ground Water</t>
  </si>
  <si>
    <t>Rainwater collected directly and stored by the reporting organisation</t>
  </si>
  <si>
    <t>Waste water from another organisation</t>
  </si>
  <si>
    <t>Municipal water supplies or other public or private utilities</t>
  </si>
  <si>
    <t>Water-Int</t>
  </si>
  <si>
    <r>
      <t>m</t>
    </r>
    <r>
      <rPr>
        <vertAlign val="superscript"/>
        <sz val="11"/>
        <color theme="1"/>
        <rFont val="Aptos Narrow"/>
        <family val="2"/>
        <scheme val="minor"/>
      </rPr>
      <t>3</t>
    </r>
    <r>
      <rPr>
        <sz val="11"/>
        <color theme="1"/>
        <rFont val="Aptos Narrow"/>
        <family val="2"/>
        <scheme val="minor"/>
      </rPr>
      <t>/ revenue/ year</t>
    </r>
  </si>
  <si>
    <t>Water intensity</t>
  </si>
  <si>
    <r>
      <t>Landlord obtained water</t>
    </r>
    <r>
      <rPr>
        <vertAlign val="superscript"/>
        <sz val="11"/>
        <color theme="1"/>
        <rFont val="Aptos Narrow"/>
        <family val="2"/>
        <scheme val="minor"/>
      </rPr>
      <t>6</t>
    </r>
  </si>
  <si>
    <r>
      <t>m</t>
    </r>
    <r>
      <rPr>
        <vertAlign val="superscript"/>
        <sz val="11"/>
        <color theme="1"/>
        <rFont val="Aptos Narrow"/>
        <family val="2"/>
        <scheme val="minor"/>
      </rPr>
      <t>3</t>
    </r>
    <r>
      <rPr>
        <sz val="11"/>
        <color theme="1"/>
        <rFont val="Aptos Narrow"/>
        <family val="2"/>
        <scheme val="minor"/>
      </rPr>
      <t>/ m</t>
    </r>
    <r>
      <rPr>
        <vertAlign val="superscript"/>
        <sz val="11"/>
        <color theme="1"/>
        <rFont val="Aptos Narrow"/>
        <family val="2"/>
        <scheme val="minor"/>
      </rPr>
      <t>2</t>
    </r>
    <r>
      <rPr>
        <sz val="11"/>
        <color theme="1"/>
        <rFont val="Aptos Narrow"/>
        <family val="2"/>
        <scheme val="minor"/>
      </rPr>
      <t>/ year</t>
    </r>
  </si>
  <si>
    <t>Water disclosure coverage</t>
  </si>
  <si>
    <t>Proportion of water estimated</t>
  </si>
  <si>
    <t xml:space="preserve">Waste </t>
  </si>
  <si>
    <t>Waste-Abs,
Waste-LfL</t>
  </si>
  <si>
    <t xml:space="preserve">Tonnes  </t>
  </si>
  <si>
    <t>Total weight of waste generated</t>
  </si>
  <si>
    <r>
      <t>Hazardous waste</t>
    </r>
    <r>
      <rPr>
        <vertAlign val="superscript"/>
        <sz val="11"/>
        <color theme="1"/>
        <rFont val="Aptos Narrow"/>
        <family val="2"/>
        <scheme val="minor"/>
      </rPr>
      <t>7</t>
    </r>
  </si>
  <si>
    <t>Non-hazardous waste</t>
  </si>
  <si>
    <t>Total weight of waste generated via disposal and diversion route</t>
  </si>
  <si>
    <t>Recycled</t>
  </si>
  <si>
    <t xml:space="preserve">Landfill </t>
  </si>
  <si>
    <t>Composting</t>
  </si>
  <si>
    <t xml:space="preserve">Composition of total weight of  waste generated </t>
  </si>
  <si>
    <t>Paper</t>
  </si>
  <si>
    <t>Metals</t>
  </si>
  <si>
    <t>Glass</t>
  </si>
  <si>
    <t>Mixed municipal</t>
  </si>
  <si>
    <t>Food waste</t>
  </si>
  <si>
    <t>Proportion of total weight of waste generated</t>
  </si>
  <si>
    <t xml:space="preserve"> </t>
  </si>
  <si>
    <t>Proportion waste generated via disposal and diversion route</t>
  </si>
  <si>
    <t>Composition of total waste generated</t>
  </si>
  <si>
    <t>No. of applicable properties</t>
  </si>
  <si>
    <t>Waste disclosure coverage</t>
  </si>
  <si>
    <r>
      <t>m</t>
    </r>
    <r>
      <rPr>
        <vertAlign val="superscript"/>
        <sz val="11"/>
        <rFont val="Aptos Narrow"/>
        <family val="2"/>
        <scheme val="minor"/>
      </rPr>
      <t>2</t>
    </r>
    <r>
      <rPr>
        <sz val="11"/>
        <rFont val="Aptos Narrow"/>
        <family val="2"/>
        <scheme val="minor"/>
      </rPr>
      <t>. of applicable properties</t>
    </r>
  </si>
  <si>
    <t>136,00</t>
  </si>
  <si>
    <t>3,650 of 3,650</t>
  </si>
  <si>
    <t>Proportion of waste estimated</t>
  </si>
  <si>
    <t>Certifications</t>
  </si>
  <si>
    <t>Cert-Tot</t>
  </si>
  <si>
    <t>Mandatory (Energy Performance Certificates)</t>
  </si>
  <si>
    <t>% portfolio certified by value (€)</t>
  </si>
  <si>
    <t>A</t>
  </si>
  <si>
    <t>B</t>
  </si>
  <si>
    <t>C</t>
  </si>
  <si>
    <t>D</t>
  </si>
  <si>
    <t>E</t>
  </si>
  <si>
    <t>F</t>
  </si>
  <si>
    <t>G</t>
  </si>
  <si>
    <t>Percentage of rental income from BREEAM certified assets</t>
  </si>
  <si>
    <t>Outstanding</t>
  </si>
  <si>
    <t>Excellent</t>
  </si>
  <si>
    <t>Very Good</t>
  </si>
  <si>
    <t>Good/Pass</t>
  </si>
  <si>
    <t>Percentage of rental income from LEED certified assets</t>
  </si>
  <si>
    <t>Platinum</t>
  </si>
  <si>
    <t>Gold</t>
  </si>
  <si>
    <t xml:space="preserve">Silver </t>
  </si>
  <si>
    <t>Certified</t>
  </si>
  <si>
    <t>EPRA Sustainability Performance Measures (Social)</t>
  </si>
  <si>
    <t>Corporate performance</t>
  </si>
  <si>
    <t>Impact area</t>
  </si>
  <si>
    <t>Units of measure</t>
  </si>
  <si>
    <t>Male</t>
  </si>
  <si>
    <t>Female</t>
  </si>
  <si>
    <t>Social</t>
  </si>
  <si>
    <t>Diversity</t>
  </si>
  <si>
    <t>Diversity-Emp</t>
  </si>
  <si>
    <t xml:space="preserve">% </t>
  </si>
  <si>
    <t>Gender diversity</t>
  </si>
  <si>
    <t>Proportion of male and female employees</t>
  </si>
  <si>
    <t>Gender by level</t>
  </si>
  <si>
    <t>Board</t>
  </si>
  <si>
    <t xml:space="preserve">Executive </t>
  </si>
  <si>
    <t xml:space="preserve">Senior Leader </t>
  </si>
  <si>
    <t>Manager</t>
  </si>
  <si>
    <t>Professional</t>
  </si>
  <si>
    <t>Number</t>
  </si>
  <si>
    <t>Number of governing bodies by age range</t>
  </si>
  <si>
    <t>Over 50 years old</t>
  </si>
  <si>
    <t xml:space="preserve">30 - 50 years old </t>
  </si>
  <si>
    <t>Under 30 years old</t>
  </si>
  <si>
    <t>Diversity-Pay</t>
  </si>
  <si>
    <t>Ratio</t>
  </si>
  <si>
    <t>Male and female remuneration by level</t>
  </si>
  <si>
    <t>Employees</t>
  </si>
  <si>
    <t>Emp-Training</t>
  </si>
  <si>
    <t>Number of hours</t>
  </si>
  <si>
    <t>Average hours of training per employee</t>
  </si>
  <si>
    <t>All employees</t>
  </si>
  <si>
    <t>Average hours of training by level</t>
  </si>
  <si>
    <t>Emp-Dev</t>
  </si>
  <si>
    <t>% of employees</t>
  </si>
  <si>
    <t>Employees receiving performance appraisals</t>
  </si>
  <si>
    <t>Employees receiving performance appraisals by level</t>
  </si>
  <si>
    <t>Emp-Turnover</t>
  </si>
  <si>
    <t>Number of employees</t>
  </si>
  <si>
    <t>Direct employees</t>
  </si>
  <si>
    <t>Total number of employees</t>
  </si>
  <si>
    <t>Total number of new hires</t>
  </si>
  <si>
    <t>Rate of new hires in %</t>
  </si>
  <si>
    <t>Total turnover (departures)</t>
  </si>
  <si>
    <t>Total rate of turnover (departures)</t>
  </si>
  <si>
    <t>Number of employees by level</t>
  </si>
  <si>
    <t>Rate of new hires</t>
  </si>
  <si>
    <t>Total turnover</t>
  </si>
  <si>
    <t>Total rate of turnover</t>
  </si>
  <si>
    <t xml:space="preserve">Total </t>
  </si>
  <si>
    <t>Health &amp; Safety</t>
  </si>
  <si>
    <t>H&amp;S-Emp</t>
  </si>
  <si>
    <t>Per 100,000 hours worked</t>
  </si>
  <si>
    <t>Injury rate</t>
  </si>
  <si>
    <t>Lost day rate</t>
  </si>
  <si>
    <t>Days per employee</t>
  </si>
  <si>
    <t>Absentee rate</t>
  </si>
  <si>
    <t>Accident Severity Rate</t>
  </si>
  <si>
    <t>Total number</t>
  </si>
  <si>
    <t>Fatalities</t>
  </si>
  <si>
    <r>
      <t>H&amp;S-Asset</t>
    </r>
    <r>
      <rPr>
        <vertAlign val="superscript"/>
        <sz val="11"/>
        <color theme="1"/>
        <rFont val="Aptos Narrow"/>
        <family val="2"/>
        <scheme val="minor"/>
      </rPr>
      <t>8</t>
    </r>
  </si>
  <si>
    <t>% assets</t>
  </si>
  <si>
    <t>Asset health and safety assessments</t>
  </si>
  <si>
    <t>H&amp;S-Comp</t>
  </si>
  <si>
    <t>Number of assets</t>
  </si>
  <si>
    <t>Number of incidents</t>
  </si>
  <si>
    <t>Community</t>
  </si>
  <si>
    <t>Comty-Eng</t>
  </si>
  <si>
    <t>% of assets</t>
  </si>
  <si>
    <t>Community engagement, impact assessments &amp; development programmes</t>
  </si>
  <si>
    <t>Governance</t>
  </si>
  <si>
    <t xml:space="preserve">Board </t>
  </si>
  <si>
    <t>Gov-Board</t>
  </si>
  <si>
    <t xml:space="preserve">Board composition </t>
  </si>
  <si>
    <t>Composition of highest governance body</t>
  </si>
  <si>
    <t>Non-executive (members)</t>
  </si>
  <si>
    <t>Average tenure in years</t>
  </si>
  <si>
    <t>Total non-executives with environmental and social competencies</t>
  </si>
  <si>
    <t xml:space="preserve">Proportion of </t>
  </si>
  <si>
    <t>Gov-Selec</t>
  </si>
  <si>
    <t xml:space="preserve">Narrative </t>
  </si>
  <si>
    <t>Board selection</t>
  </si>
  <si>
    <t>Find in AR 2023 page 100</t>
  </si>
  <si>
    <t>Conflicts of interest</t>
  </si>
  <si>
    <t>Gov-COI</t>
  </si>
  <si>
    <t>Narrative</t>
  </si>
  <si>
    <t>Conflicts of Interest</t>
  </si>
  <si>
    <t>Find in AR 2023 page 105</t>
  </si>
  <si>
    <t>Footnotes:</t>
  </si>
  <si>
    <r>
      <t>1: No electricity is procured by tenants
2: There is no DH&amp;C at any of EuroREIT plc's Industrial assets or at EuroREIT's headquarters.
3: N/A has been added to this section as no fuels are consumed at EuroREIT's headquarters, office and industrial assets. Additionally, there are no tenant obtained fuels consumed at any of EuroREITs assets.
4:</t>
    </r>
    <r>
      <rPr>
        <sz val="11"/>
        <color rgb="FFFF0000"/>
        <rFont val="Aptos Narrow"/>
        <family val="2"/>
        <scheme val="minor"/>
      </rPr>
      <t xml:space="preserve"> </t>
    </r>
    <r>
      <rPr>
        <sz val="11"/>
        <rFont val="Aptos Narrow"/>
        <family val="2"/>
        <scheme val="minor"/>
      </rPr>
      <t>UK Government GHG Conversion Factors for Company Reporting used.
5: Scope 3 includes landlord-obtained transmission &amp; distribution losses.</t>
    </r>
    <r>
      <rPr>
        <sz val="11"/>
        <color rgb="FFFF0000"/>
        <rFont val="Aptos Narrow"/>
        <family val="2"/>
        <scheme val="minor"/>
      </rPr>
      <t xml:space="preserve">
</t>
    </r>
    <r>
      <rPr>
        <sz val="11"/>
        <color theme="1"/>
        <rFont val="Aptos Narrow"/>
        <family val="2"/>
        <scheme val="minor"/>
      </rPr>
      <t>6: Water-Abs, Water-LfL and Water-Int are not applicable as EuroREIT plc is not responsible for water across its portfolio, other than at its headquarters. 
7: The amount of hazardous waste produced in EuroREIT assets is immaterial.
8: All Shopping centres assets undergo a voluntary assessment annually in line with EuroREIT's health and safety management system. Assessment of landlord-controlled areas in our office and industrial assets is not required on an annual basis. No mandatory assessments were conducted in 2023.</t>
    </r>
  </si>
  <si>
    <r>
      <t>* Some of EuroREIT's direct energy is generated through biomass and biofuel, which are combusted under EuroREIT's operational control. As per the GHG Protocol Corporate Accounting and Reporting Standard, the Scope 1 impact of these fuels has been determined to be a net ‘0’ (since the fuel source itself absorbs an equivalent amount of CO</t>
    </r>
    <r>
      <rPr>
        <vertAlign val="subscript"/>
        <sz val="11"/>
        <color theme="1"/>
        <rFont val="Aptos Narrow"/>
        <family val="2"/>
        <scheme val="minor"/>
      </rPr>
      <t>2</t>
    </r>
    <r>
      <rPr>
        <sz val="11"/>
        <color theme="1"/>
        <rFont val="Aptos Narrow"/>
        <family val="2"/>
        <scheme val="minor"/>
      </rPr>
      <t xml:space="preserve"> during the growth phase as the amount of CO</t>
    </r>
    <r>
      <rPr>
        <vertAlign val="subscript"/>
        <sz val="11"/>
        <color theme="1"/>
        <rFont val="Aptos Narrow"/>
        <family val="2"/>
        <scheme val="minor"/>
      </rPr>
      <t>2</t>
    </r>
    <r>
      <rPr>
        <sz val="11"/>
        <color theme="1"/>
        <rFont val="Aptos Narrow"/>
        <family val="2"/>
        <scheme val="minor"/>
      </rPr>
      <t xml:space="preserve"> released through combustion). As per guidance, EuroREIT's Scope 1 emissions are calculated using the CO</t>
    </r>
    <r>
      <rPr>
        <vertAlign val="subscript"/>
        <sz val="11"/>
        <color theme="1"/>
        <rFont val="Aptos Narrow"/>
        <family val="2"/>
        <scheme val="minor"/>
      </rPr>
      <t>2</t>
    </r>
    <r>
      <rPr>
        <sz val="11"/>
        <color theme="1"/>
        <rFont val="Aptos Narrow"/>
        <family val="2"/>
        <scheme val="minor"/>
      </rPr>
      <t>e factors of CH</t>
    </r>
    <r>
      <rPr>
        <vertAlign val="subscript"/>
        <sz val="11"/>
        <color theme="1"/>
        <rFont val="Aptos Narrow"/>
        <family val="2"/>
        <scheme val="minor"/>
      </rPr>
      <t>4</t>
    </r>
    <r>
      <rPr>
        <sz val="11"/>
        <color theme="1"/>
        <rFont val="Aptos Narrow"/>
        <family val="2"/>
        <scheme val="minor"/>
      </rPr>
      <t xml:space="preserve"> and N</t>
    </r>
    <r>
      <rPr>
        <vertAlign val="subscript"/>
        <sz val="11"/>
        <color theme="1"/>
        <rFont val="Aptos Narrow"/>
        <family val="2"/>
        <scheme val="minor"/>
      </rPr>
      <t>2</t>
    </r>
    <r>
      <rPr>
        <sz val="11"/>
        <color theme="1"/>
        <rFont val="Aptos Narrow"/>
        <family val="2"/>
        <scheme val="minor"/>
      </rPr>
      <t>O. The CO</t>
    </r>
    <r>
      <rPr>
        <vertAlign val="subscript"/>
        <sz val="11"/>
        <color theme="1"/>
        <rFont val="Aptos Narrow"/>
        <family val="2"/>
        <scheme val="minor"/>
      </rPr>
      <t>2</t>
    </r>
    <r>
      <rPr>
        <sz val="11"/>
        <color theme="1"/>
        <rFont val="Aptos Narrow"/>
        <family val="2"/>
        <scheme val="minor"/>
      </rPr>
      <t xml:space="preserve"> portion of the bioenergy released through combustion is reported as 'outside of scopes', and is not included in GHG emission totals.</t>
    </r>
  </si>
  <si>
    <r>
      <t>** Some of our indirect energy is procured with a biogenic energy source as part of the mix. As per the GHG Protocol Corporate Standard, within our market-based Scope 2 factors, we have accounted for the GHG emissions of biogas by using the CO</t>
    </r>
    <r>
      <rPr>
        <vertAlign val="subscript"/>
        <sz val="11"/>
        <color theme="1"/>
        <rFont val="Aptos Narrow"/>
        <family val="2"/>
        <scheme val="minor"/>
      </rPr>
      <t>2</t>
    </r>
    <r>
      <rPr>
        <sz val="11"/>
        <color theme="1"/>
        <rFont val="Aptos Narrow"/>
        <family val="2"/>
        <scheme val="minor"/>
      </rPr>
      <t>e factors of CH</t>
    </r>
    <r>
      <rPr>
        <vertAlign val="subscript"/>
        <sz val="11"/>
        <color theme="1"/>
        <rFont val="Aptos Narrow"/>
        <family val="2"/>
        <scheme val="minor"/>
      </rPr>
      <t>4</t>
    </r>
    <r>
      <rPr>
        <sz val="11"/>
        <color theme="1"/>
        <rFont val="Aptos Narrow"/>
        <family val="2"/>
        <scheme val="minor"/>
      </rPr>
      <t xml:space="preserve"> and N</t>
    </r>
    <r>
      <rPr>
        <vertAlign val="subscript"/>
        <sz val="11"/>
        <color theme="1"/>
        <rFont val="Aptos Narrow"/>
        <family val="2"/>
        <scheme val="minor"/>
      </rPr>
      <t>2</t>
    </r>
    <r>
      <rPr>
        <sz val="11"/>
        <color theme="1"/>
        <rFont val="Aptos Narrow"/>
        <family val="2"/>
        <scheme val="minor"/>
      </rPr>
      <t>O. The CO</t>
    </r>
    <r>
      <rPr>
        <vertAlign val="subscript"/>
        <sz val="11"/>
        <color theme="1"/>
        <rFont val="Aptos Narrow"/>
        <family val="2"/>
        <scheme val="minor"/>
      </rPr>
      <t>2</t>
    </r>
    <r>
      <rPr>
        <sz val="11"/>
        <color theme="1"/>
        <rFont val="Aptos Narrow"/>
        <family val="2"/>
        <scheme val="minor"/>
      </rPr>
      <t xml:space="preserve"> portion of the biogas has been reported as 'outside of scopes', and is not included in our market-based GHG emission totals.</t>
    </r>
  </si>
  <si>
    <t>*** In our disclosure of market-based emissions factors, we use a 0 factor to account for our renewable electricity supply which is obtained with energy attribute certificates. Of the electricity supply that was not from high quality or verifiable renewable sources, we used supplier factors if available and appropriate residual factors in their absence.</t>
  </si>
  <si>
    <t>Total tenant-obtained electricity</t>
  </si>
  <si>
    <t>District heating and cooling</t>
  </si>
  <si>
    <t>Fuels</t>
  </si>
  <si>
    <t>Total Scope 3</t>
  </si>
  <si>
    <t>Total water</t>
  </si>
  <si>
    <t>Landlord obtained water</t>
  </si>
  <si>
    <t>Hazardous waste</t>
  </si>
  <si>
    <t>Fourth edition 
April 2024</t>
  </si>
  <si>
    <t>Voluntary (LEED)</t>
  </si>
  <si>
    <t>Voluntary (BREEAM)</t>
  </si>
  <si>
    <r>
      <t>Greenhouse Gas</t>
    </r>
    <r>
      <rPr>
        <vertAlign val="superscript"/>
        <sz val="11"/>
        <color theme="1"/>
        <rFont val="Aptos Narrow"/>
        <family val="2"/>
        <scheme val="minor"/>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</si>
</sst>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0"/>
    <numFmt numFmtId="166" formatCode="0.00000"/>
  </numFmts>
  <fonts count="20"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b/>
      <sz val="11"/>
      <color theme="4" tint="-0.249977111117893"/>
      <name val="Aptos Narrow"/>
      <family val="2"/>
      <scheme val="minor"/>
    </font>
    <font>
      <sz val="11"/>
      <color theme="4" tint="-0.249977111117893"/>
      <name val="Aptos Narrow"/>
      <family val="2"/>
      <scheme val="minor"/>
    </font>
    <font>
      <sz val="11"/>
      <color theme="1"/>
      <name val="Wingdings"/>
      <charset val="2"/>
    </font>
    <font>
      <vertAlign val="superscript"/>
      <sz val="11"/>
      <color theme="1"/>
      <name val="Aptos Narrow"/>
      <family val="2"/>
      <scheme val="minor"/>
    </font>
    <font>
      <sz val="11"/>
      <name val="Aptos Narrow"/>
      <family val="2"/>
      <scheme val="minor"/>
    </font>
    <font>
      <vertAlign val="subscript"/>
      <sz val="11"/>
      <color theme="1"/>
      <name val="Aptos Narrow"/>
      <family val="2"/>
      <scheme val="minor"/>
    </font>
    <font>
      <vertAlign val="superscript"/>
      <sz val="11"/>
      <name val="Aptos Narrow"/>
      <family val="2"/>
      <scheme val="minor"/>
    </font>
    <font>
      <sz val="11"/>
      <color theme="0" tint="-4.9989318521683403E-2"/>
      <name val="Aptos Narrow"/>
      <family val="2"/>
      <scheme val="minor"/>
    </font>
    <font>
      <sz val="12"/>
      <color theme="1"/>
      <name val="Aptos Narrow"/>
      <family val="2"/>
      <scheme val="minor"/>
    </font>
    <font>
      <b/>
      <sz val="11"/>
      <color rgb="FF305496"/>
      <name val="Aptos Narrow"/>
      <family val="2"/>
      <scheme val="minor"/>
    </font>
    <font>
      <sz val="28"/>
      <color theme="1"/>
      <name val="Aptos Narrow"/>
      <family val="2"/>
      <scheme val="minor"/>
    </font>
    <font>
      <i/>
      <sz val="11"/>
      <color theme="1"/>
      <name val="Aptos Narrow"/>
      <family val="2"/>
      <scheme val="minor"/>
    </font>
    <font>
      <b/>
      <sz val="26"/>
      <color rgb="FF305496"/>
      <name val="Aptos Narrow"/>
      <family val="2"/>
      <scheme val="minor"/>
    </font>
    <font>
      <b/>
      <sz val="12"/>
      <color rgb="FF305496"/>
      <name val="Aptos Narrow"/>
      <family val="2"/>
      <scheme val="minor"/>
    </font>
    <font>
      <b/>
      <sz val="14"/>
      <color theme="1"/>
      <name val="Aptos Narrow"/>
      <family val="2"/>
      <scheme val="minor"/>
    </font>
  </fonts>
  <fills count="9">
    <fill>
      <patternFill patternType="none"/>
    </fill>
    <fill>
      <patternFill patternType="gray125"/>
    </fill>
    <fill>
      <patternFill patternType="solid">
        <fgColor rgb="FFFFC000"/>
        <bgColor indexed="64"/>
      </patternFill>
    </fill>
    <fill>
      <patternFill patternType="solid">
        <fgColor rgb="FF305496"/>
        <bgColor indexed="64"/>
      </patternFill>
    </fill>
    <fill>
      <patternFill patternType="solid">
        <fgColor theme="4" tint="-0.249977111117893"/>
        <bgColor indexed="64"/>
      </patternFill>
    </fill>
    <fill>
      <patternFill patternType="solid">
        <fgColor rgb="FFF7FBFF"/>
        <bgColor indexed="64"/>
      </patternFill>
    </fill>
    <fill>
      <patternFill patternType="solid">
        <fgColor theme="0" tint="-4.9989318521683403E-2"/>
        <bgColor indexed="64"/>
      </patternFill>
    </fill>
    <fill>
      <patternFill patternType="solid">
        <fgColor theme="0"/>
        <bgColor indexed="64"/>
      </patternFill>
    </fill>
    <fill>
      <patternFill patternType="solid">
        <fgColor rgb="FF104861"/>
        <bgColor indexed="64"/>
      </patternFill>
    </fill>
  </fills>
  <borders count="4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int="-4.9989318521683403E-2"/>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rgb="FF305496"/>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diagonalUp="1" diagonalDown="1">
      <left style="thin">
        <color theme="0"/>
      </left>
      <right style="thin">
        <color theme="0"/>
      </right>
      <top style="thin">
        <color theme="0"/>
      </top>
      <bottom style="thin">
        <color theme="0"/>
      </bottom>
      <diagonal style="thin">
        <color theme="0"/>
      </diagonal>
    </border>
    <border>
      <left style="thin">
        <color theme="0"/>
      </left>
      <right style="thin">
        <color theme="0"/>
      </right>
      <top style="thin">
        <color rgb="FF305496"/>
      </top>
      <bottom/>
      <diagonal/>
    </border>
    <border>
      <left style="thin">
        <color theme="0"/>
      </left>
      <right style="thin">
        <color theme="0"/>
      </right>
      <top style="thin">
        <color theme="0"/>
      </top>
      <bottom style="thin">
        <color theme="0" tint="-4.9989318521683403E-2"/>
      </bottom>
      <diagonal/>
    </border>
    <border>
      <left/>
      <right style="thin">
        <color theme="0"/>
      </right>
      <top style="thin">
        <color theme="0" tint="-4.9989318521683403E-2"/>
      </top>
      <bottom style="thin">
        <color theme="0" tint="-4.9989318521683403E-2"/>
      </bottom>
      <diagonal/>
    </border>
    <border>
      <left style="thin">
        <color theme="0"/>
      </left>
      <right style="thin">
        <color theme="0"/>
      </right>
      <top style="thin">
        <color theme="0" tint="-4.9989318521683403E-2"/>
      </top>
      <bottom style="thin">
        <color theme="0" tint="-4.9989318521683403E-2"/>
      </bottom>
      <diagonal/>
    </border>
    <border>
      <left/>
      <right/>
      <top/>
      <bottom style="thin">
        <color theme="0"/>
      </bottom>
      <diagonal/>
    </border>
    <border>
      <left style="thin">
        <color theme="0"/>
      </left>
      <right style="thin">
        <color theme="0"/>
      </right>
      <top/>
      <bottom style="thin">
        <color rgb="FFFFC000"/>
      </bottom>
      <diagonal/>
    </border>
    <border>
      <left style="thin">
        <color theme="0"/>
      </left>
      <right style="thin">
        <color theme="0"/>
      </right>
      <top style="thin">
        <color theme="0"/>
      </top>
      <bottom style="thin">
        <color rgb="FFFFC0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left>
      <right style="thin">
        <color theme="1" tint="0.499984740745262"/>
      </right>
      <top style="thin">
        <color theme="0"/>
      </top>
      <bottom style="thin">
        <color theme="1" tint="0.499984740745262"/>
      </bottom>
      <diagonal/>
    </border>
    <border>
      <left style="thin">
        <color theme="0"/>
      </left>
      <right style="thin">
        <color theme="1" tint="0.499984740745262"/>
      </right>
      <top style="thin">
        <color theme="0"/>
      </top>
      <bottom style="thin">
        <color theme="0"/>
      </bottom>
      <diagonal/>
    </border>
    <border>
      <left style="thin">
        <color theme="0"/>
      </left>
      <right style="thin">
        <color theme="1" tint="0.499984740745262"/>
      </right>
      <top/>
      <bottom style="thin">
        <color theme="0"/>
      </bottom>
      <diagonal/>
    </border>
  </borders>
  <cellStyleXfs count="2">
    <xf numFmtId="0" fontId="0" fillId="0" borderId="0"/>
    <xf numFmtId="43" fontId="1" fillId="0" borderId="0" applyFont="0" applyFill="0" applyBorder="0" applyAlignment="0" applyProtection="0"/>
  </cellStyleXfs>
  <cellXfs count="228">
    <xf numFmtId="0" fontId="0" fillId="0" borderId="0" xfId="0"/>
    <xf numFmtId="0" fontId="4" fillId="0" borderId="1" xfId="0" applyFont="1" applyBorder="1" applyAlignment="1">
      <alignment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0" fillId="0" borderId="4" xfId="0" applyBorder="1"/>
    <xf numFmtId="0" fontId="0" fillId="0" borderId="7" xfId="0" applyBorder="1"/>
    <xf numFmtId="0" fontId="0" fillId="0" borderId="5" xfId="0" applyBorder="1"/>
    <xf numFmtId="0" fontId="0" fillId="0" borderId="6" xfId="0" applyBorder="1"/>
    <xf numFmtId="0" fontId="0" fillId="0" borderId="4" xfId="0" applyBorder="1" applyAlignment="1">
      <alignment vertical="center"/>
    </xf>
    <xf numFmtId="0" fontId="0" fillId="0" borderId="1" xfId="0" applyBorder="1" applyAlignment="1">
      <alignment vertical="center"/>
    </xf>
    <xf numFmtId="0" fontId="0" fillId="0" borderId="6" xfId="0"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vertical="center"/>
    </xf>
    <xf numFmtId="0" fontId="0" fillId="0" borderId="6"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6" xfId="0" applyBorder="1" applyAlignment="1">
      <alignment horizontal="left" vertical="center" wrapText="1"/>
    </xf>
    <xf numFmtId="0" fontId="0" fillId="6" borderId="0" xfId="0" applyFill="1" applyAlignment="1">
      <alignment vertical="center"/>
    </xf>
    <xf numFmtId="0" fontId="4" fillId="0" borderId="6" xfId="0" applyFont="1" applyBorder="1" applyAlignment="1">
      <alignment horizontal="center" vertical="center" textRotation="90" wrapText="1"/>
    </xf>
    <xf numFmtId="0" fontId="0" fillId="0" borderId="15" xfId="0" applyBorder="1"/>
    <xf numFmtId="0" fontId="4" fillId="3" borderId="0" xfId="0" applyFont="1" applyFill="1"/>
    <xf numFmtId="0" fontId="0" fillId="0" borderId="10" xfId="0" applyBorder="1"/>
    <xf numFmtId="0" fontId="17" fillId="0" borderId="0" xfId="0" applyFont="1" applyAlignment="1">
      <alignment vertical="center" wrapText="1"/>
    </xf>
    <xf numFmtId="0" fontId="18" fillId="0" borderId="9" xfId="0" applyFont="1" applyBorder="1" applyAlignment="1">
      <alignment horizontal="left" vertical="center" wrapText="1"/>
    </xf>
    <xf numFmtId="0" fontId="0" fillId="2" borderId="0" xfId="0" applyFill="1"/>
    <xf numFmtId="0" fontId="0" fillId="0" borderId="17" xfId="0" applyBorder="1"/>
    <xf numFmtId="0" fontId="0" fillId="0" borderId="3" xfId="0" applyBorder="1" applyAlignment="1">
      <alignment vertical="center" wrapText="1"/>
    </xf>
    <xf numFmtId="0" fontId="0" fillId="3" borderId="0" xfId="0" applyFill="1"/>
    <xf numFmtId="0" fontId="0" fillId="3" borderId="0" xfId="0" applyFill="1" applyAlignment="1">
      <alignment vertical="center"/>
    </xf>
    <xf numFmtId="0" fontId="4" fillId="0" borderId="3" xfId="0" applyFont="1" applyBorder="1" applyAlignment="1">
      <alignment horizontal="right" vertical="center"/>
    </xf>
    <xf numFmtId="0" fontId="0" fillId="0" borderId="18" xfId="0" applyBorder="1" applyAlignment="1">
      <alignment vertical="center" wrapText="1"/>
    </xf>
    <xf numFmtId="0" fontId="4" fillId="0" borderId="13" xfId="0" applyFont="1" applyBorder="1" applyAlignment="1">
      <alignment horizontal="right" vertical="center"/>
    </xf>
    <xf numFmtId="0" fontId="0" fillId="0" borderId="19" xfId="0" applyBorder="1" applyAlignment="1">
      <alignment vertical="center" wrapText="1"/>
    </xf>
    <xf numFmtId="0" fontId="0" fillId="0" borderId="2" xfId="0" applyBorder="1" applyAlignment="1">
      <alignment vertical="center"/>
    </xf>
    <xf numFmtId="0" fontId="0" fillId="0" borderId="3" xfId="0" applyBorder="1"/>
    <xf numFmtId="0" fontId="0" fillId="0" borderId="18" xfId="0" applyBorder="1" applyAlignment="1">
      <alignment vertical="center"/>
    </xf>
    <xf numFmtId="0" fontId="4" fillId="0" borderId="12" xfId="0" applyFont="1" applyBorder="1" applyAlignment="1">
      <alignment horizontal="right" vertical="center"/>
    </xf>
    <xf numFmtId="0" fontId="0" fillId="3" borderId="20" xfId="0" applyFill="1" applyBorder="1"/>
    <xf numFmtId="0" fontId="0" fillId="0" borderId="22" xfId="0" applyBorder="1"/>
    <xf numFmtId="0" fontId="4" fillId="0" borderId="19" xfId="0" applyFont="1" applyBorder="1" applyAlignment="1">
      <alignment horizontal="right" vertical="center"/>
    </xf>
    <xf numFmtId="0" fontId="4" fillId="0" borderId="4" xfId="0" applyFont="1" applyBorder="1" applyAlignment="1">
      <alignment vertical="center" wrapText="1"/>
    </xf>
    <xf numFmtId="0" fontId="4" fillId="0" borderId="1" xfId="0" applyFont="1" applyBorder="1" applyAlignment="1">
      <alignment horizontal="center" vertical="center" textRotation="90" wrapText="1"/>
    </xf>
    <xf numFmtId="0" fontId="2" fillId="2" borderId="23" xfId="0" applyFont="1" applyFill="1" applyBorder="1" applyAlignment="1">
      <alignment vertical="center" wrapText="1"/>
    </xf>
    <xf numFmtId="0" fontId="6" fillId="0" borderId="23" xfId="0" applyFont="1" applyBorder="1" applyAlignment="1">
      <alignment horizontal="center" vertical="center" wrapText="1"/>
    </xf>
    <xf numFmtId="0" fontId="6" fillId="5" borderId="23" xfId="0" applyFont="1" applyFill="1" applyBorder="1" applyAlignment="1">
      <alignment horizontal="center" vertical="center" wrapText="1"/>
    </xf>
    <xf numFmtId="0" fontId="0" fillId="0" borderId="23" xfId="0" applyBorder="1" applyAlignment="1">
      <alignment horizontal="left" vertical="center" wrapText="1"/>
    </xf>
    <xf numFmtId="0" fontId="0" fillId="0" borderId="23" xfId="0" applyBorder="1" applyAlignment="1">
      <alignment vertical="center" wrapText="1"/>
    </xf>
    <xf numFmtId="0" fontId="0" fillId="0" borderId="23" xfId="0" applyBorder="1" applyAlignment="1">
      <alignment horizontal="center" vertical="center" wrapText="1"/>
    </xf>
    <xf numFmtId="0" fontId="0" fillId="0" borderId="23" xfId="0" applyBorder="1" applyAlignment="1">
      <alignment vertical="center"/>
    </xf>
    <xf numFmtId="0" fontId="7" fillId="0" borderId="23" xfId="0" applyFont="1" applyBorder="1" applyAlignment="1">
      <alignment horizontal="center" vertical="center"/>
    </xf>
    <xf numFmtId="0" fontId="0" fillId="0" borderId="23" xfId="0" applyBorder="1" applyAlignment="1">
      <alignment horizontal="center" vertical="center"/>
    </xf>
    <xf numFmtId="9" fontId="0" fillId="0" borderId="23" xfId="0" quotePrefix="1" applyNumberFormat="1" applyBorder="1" applyAlignment="1">
      <alignment horizontal="center" vertical="center"/>
    </xf>
    <xf numFmtId="0" fontId="0" fillId="0" borderId="23" xfId="0" quotePrefix="1" applyBorder="1" applyAlignment="1">
      <alignment horizontal="center" vertical="center"/>
    </xf>
    <xf numFmtId="10" fontId="0" fillId="0" borderId="23" xfId="0" quotePrefix="1" applyNumberFormat="1" applyBorder="1" applyAlignment="1">
      <alignment horizontal="center" vertical="center"/>
    </xf>
    <xf numFmtId="0" fontId="0" fillId="5" borderId="23" xfId="0" quotePrefix="1" applyFill="1" applyBorder="1" applyAlignment="1">
      <alignment horizontal="center" vertical="center"/>
    </xf>
    <xf numFmtId="0" fontId="0" fillId="5" borderId="23" xfId="0" applyFill="1" applyBorder="1" applyAlignment="1">
      <alignment horizontal="center" vertical="center"/>
    </xf>
    <xf numFmtId="3" fontId="0" fillId="0" borderId="23" xfId="0" applyNumberFormat="1" applyBorder="1" applyAlignment="1">
      <alignment horizontal="center" vertical="center"/>
    </xf>
    <xf numFmtId="9" fontId="0" fillId="0" borderId="23" xfId="0" applyNumberFormat="1" applyBorder="1" applyAlignment="1">
      <alignment horizontal="center" vertical="center"/>
    </xf>
    <xf numFmtId="0" fontId="0" fillId="6" borderId="23" xfId="0" applyFill="1" applyBorder="1" applyAlignment="1">
      <alignment horizontal="center" vertical="center"/>
    </xf>
    <xf numFmtId="9" fontId="0" fillId="5" borderId="23" xfId="0" applyNumberFormat="1" applyFill="1" applyBorder="1" applyAlignment="1">
      <alignment horizontal="center" vertical="center"/>
    </xf>
    <xf numFmtId="1" fontId="0" fillId="0" borderId="23" xfId="0" applyNumberFormat="1" applyBorder="1" applyAlignment="1">
      <alignment horizontal="center" vertical="center"/>
    </xf>
    <xf numFmtId="0" fontId="0" fillId="0" borderId="23" xfId="0" applyBorder="1" applyAlignment="1">
      <alignment horizontal="left" vertical="center"/>
    </xf>
    <xf numFmtId="10" fontId="0" fillId="0" borderId="23" xfId="0" applyNumberFormat="1" applyBorder="1" applyAlignment="1">
      <alignment horizontal="center" vertical="center"/>
    </xf>
    <xf numFmtId="0" fontId="0" fillId="7" borderId="23" xfId="0" applyFill="1" applyBorder="1" applyAlignment="1">
      <alignment horizontal="center" vertical="center"/>
    </xf>
    <xf numFmtId="3" fontId="0" fillId="5" borderId="23" xfId="0" applyNumberFormat="1" applyFill="1" applyBorder="1" applyAlignment="1">
      <alignment horizontal="center" vertical="center"/>
    </xf>
    <xf numFmtId="164" fontId="0" fillId="0" borderId="23" xfId="0" applyNumberFormat="1" applyBorder="1" applyAlignment="1">
      <alignment horizontal="center" vertical="center"/>
    </xf>
    <xf numFmtId="164" fontId="0" fillId="0" borderId="23" xfId="0" quotePrefix="1" applyNumberFormat="1" applyBorder="1" applyAlignment="1">
      <alignment horizontal="center" vertical="center"/>
    </xf>
    <xf numFmtId="0" fontId="9" fillId="0" borderId="23" xfId="0" applyFont="1" applyBorder="1" applyAlignment="1">
      <alignment vertical="center" wrapText="1"/>
    </xf>
    <xf numFmtId="10" fontId="0" fillId="7" borderId="23" xfId="0" quotePrefix="1" applyNumberFormat="1" applyFill="1" applyBorder="1" applyAlignment="1">
      <alignment horizontal="center" vertical="center"/>
    </xf>
    <xf numFmtId="0" fontId="9" fillId="0" borderId="23" xfId="0" applyFont="1" applyBorder="1" applyAlignment="1">
      <alignment vertical="center"/>
    </xf>
    <xf numFmtId="2" fontId="0" fillId="0" borderId="23" xfId="0" applyNumberFormat="1" applyBorder="1" applyAlignment="1">
      <alignment horizontal="center" vertical="center"/>
    </xf>
    <xf numFmtId="2" fontId="0" fillId="5" borderId="23" xfId="0" applyNumberFormat="1" applyFill="1" applyBorder="1" applyAlignment="1">
      <alignment horizontal="center" vertical="center"/>
    </xf>
    <xf numFmtId="2" fontId="0" fillId="0" borderId="23" xfId="0" quotePrefix="1" applyNumberFormat="1" applyBorder="1" applyAlignment="1">
      <alignment horizontal="center" vertical="center" wrapText="1"/>
    </xf>
    <xf numFmtId="165" fontId="0" fillId="0" borderId="23" xfId="0" applyNumberFormat="1" applyBorder="1" applyAlignment="1">
      <alignment horizontal="center" vertical="center"/>
    </xf>
    <xf numFmtId="166" fontId="0" fillId="0" borderId="23" xfId="0" applyNumberFormat="1" applyBorder="1" applyAlignment="1">
      <alignment horizontal="center" vertical="center"/>
    </xf>
    <xf numFmtId="1" fontId="0" fillId="0" borderId="23" xfId="0" quotePrefix="1" applyNumberFormat="1" applyBorder="1" applyAlignment="1">
      <alignment horizontal="center" vertical="center"/>
    </xf>
    <xf numFmtId="164" fontId="0" fillId="0" borderId="23" xfId="0" applyNumberFormat="1" applyBorder="1" applyAlignment="1">
      <alignment horizontal="left" vertical="center" indent="1"/>
    </xf>
    <xf numFmtId="166" fontId="0" fillId="5" borderId="23" xfId="0" applyNumberFormat="1" applyFill="1" applyBorder="1" applyAlignment="1">
      <alignment horizontal="center" vertical="center"/>
    </xf>
    <xf numFmtId="0" fontId="12" fillId="6" borderId="23" xfId="0" applyFont="1" applyFill="1" applyBorder="1" applyAlignment="1">
      <alignment horizontal="center" vertical="center"/>
    </xf>
    <xf numFmtId="10" fontId="0" fillId="5" borderId="23" xfId="0" applyNumberFormat="1" applyFill="1" applyBorder="1" applyAlignment="1">
      <alignment horizontal="center" vertical="center"/>
    </xf>
    <xf numFmtId="3" fontId="0" fillId="0" borderId="23" xfId="0" quotePrefix="1" applyNumberFormat="1" applyBorder="1" applyAlignment="1">
      <alignment horizontal="center" vertical="center"/>
    </xf>
    <xf numFmtId="9" fontId="9" fillId="0" borderId="23" xfId="0" applyNumberFormat="1" applyFont="1" applyBorder="1" applyAlignment="1">
      <alignment horizontal="center" vertical="center"/>
    </xf>
    <xf numFmtId="0" fontId="4" fillId="2" borderId="8" xfId="0" applyFont="1" applyFill="1" applyBorder="1" applyAlignment="1">
      <alignment horizontal="center" vertical="center" textRotation="90"/>
    </xf>
    <xf numFmtId="0" fontId="0" fillId="0" borderId="23" xfId="0" applyBorder="1"/>
    <xf numFmtId="0" fontId="2" fillId="2" borderId="23" xfId="0" applyFont="1" applyFill="1" applyBorder="1" applyAlignment="1">
      <alignment vertical="top" wrapText="1"/>
    </xf>
    <xf numFmtId="0" fontId="0" fillId="0" borderId="23" xfId="0" applyBorder="1" applyAlignment="1">
      <alignment horizontal="center" wrapText="1"/>
    </xf>
    <xf numFmtId="0" fontId="7" fillId="0" borderId="23" xfId="0" applyFont="1" applyBorder="1" applyAlignment="1">
      <alignment horizontal="center" vertical="center" wrapText="1"/>
    </xf>
    <xf numFmtId="10" fontId="0" fillId="5" borderId="23" xfId="0" quotePrefix="1" applyNumberFormat="1" applyFill="1" applyBorder="1" applyAlignment="1">
      <alignment horizontal="center" vertical="center"/>
    </xf>
    <xf numFmtId="164" fontId="0" fillId="5" borderId="23" xfId="0" applyNumberFormat="1" applyFill="1" applyBorder="1" applyAlignment="1">
      <alignment horizontal="center" vertical="center"/>
    </xf>
    <xf numFmtId="0" fontId="0" fillId="6" borderId="30" xfId="0" applyFill="1" applyBorder="1" applyAlignment="1">
      <alignment vertical="center"/>
    </xf>
    <xf numFmtId="0" fontId="0" fillId="6" borderId="31" xfId="0" applyFill="1" applyBorder="1" applyAlignment="1">
      <alignment vertical="center"/>
    </xf>
    <xf numFmtId="9" fontId="0" fillId="6" borderId="24" xfId="0" applyNumberFormat="1" applyFill="1" applyBorder="1" applyAlignment="1">
      <alignment horizontal="center" vertical="center"/>
    </xf>
    <xf numFmtId="0" fontId="0" fillId="5" borderId="23" xfId="0" applyFill="1" applyBorder="1" applyAlignment="1">
      <alignment vertical="center"/>
    </xf>
    <xf numFmtId="0" fontId="0" fillId="6" borderId="24" xfId="0" applyFill="1" applyBorder="1" applyAlignment="1">
      <alignment horizontal="center" vertical="center"/>
    </xf>
    <xf numFmtId="0" fontId="4" fillId="2" borderId="11" xfId="0" applyFont="1" applyFill="1" applyBorder="1" applyAlignment="1">
      <alignment horizontal="center" vertical="center" textRotation="90"/>
    </xf>
    <xf numFmtId="0" fontId="0" fillId="6" borderId="28" xfId="0" applyFill="1" applyBorder="1" applyAlignment="1">
      <alignment vertical="center"/>
    </xf>
    <xf numFmtId="0" fontId="0" fillId="6" borderId="29" xfId="0" applyFill="1" applyBorder="1" applyAlignment="1">
      <alignment vertical="center"/>
    </xf>
    <xf numFmtId="0" fontId="0" fillId="6" borderId="32" xfId="0" applyFill="1" applyBorder="1" applyAlignment="1">
      <alignment vertical="center"/>
    </xf>
    <xf numFmtId="0" fontId="0" fillId="2" borderId="0" xfId="0" applyFill="1"/>
    <xf numFmtId="0" fontId="0" fillId="2" borderId="14" xfId="0" applyFill="1" applyBorder="1"/>
    <xf numFmtId="0" fontId="0" fillId="3" borderId="0" xfId="0" applyFill="1"/>
    <xf numFmtId="0" fontId="0" fillId="3" borderId="14" xfId="0" applyFill="1" applyBorder="1"/>
    <xf numFmtId="0" fontId="16" fillId="0" borderId="16" xfId="0" applyFont="1" applyBorder="1" applyAlignment="1">
      <alignment horizontal="center" vertical="center"/>
    </xf>
    <xf numFmtId="0" fontId="16" fillId="0" borderId="21" xfId="0" applyFont="1" applyBorder="1" applyAlignment="1">
      <alignment horizontal="center" vertical="center"/>
    </xf>
    <xf numFmtId="0" fontId="19" fillId="0" borderId="17" xfId="0" applyFont="1" applyBorder="1" applyAlignment="1">
      <alignment vertical="center"/>
    </xf>
    <xf numFmtId="0" fontId="4" fillId="0" borderId="17" xfId="0" applyFont="1" applyBorder="1" applyAlignment="1">
      <alignment vertical="center"/>
    </xf>
    <xf numFmtId="0" fontId="0" fillId="0" borderId="12" xfId="0" applyBorder="1" applyAlignment="1">
      <alignment horizontal="left" vertical="center"/>
    </xf>
    <xf numFmtId="0" fontId="0" fillId="0" borderId="3" xfId="0" applyBorder="1" applyAlignment="1">
      <alignment vertical="center" wrapText="1"/>
    </xf>
    <xf numFmtId="0" fontId="0" fillId="0" borderId="3" xfId="0" applyBorder="1" applyAlignment="1">
      <alignment vertical="center"/>
    </xf>
    <xf numFmtId="0" fontId="19" fillId="0" borderId="7" xfId="0" applyFont="1" applyBorder="1" applyAlignment="1">
      <alignment vertical="center"/>
    </xf>
    <xf numFmtId="0" fontId="0" fillId="0" borderId="7"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23" xfId="0" applyBorder="1" applyAlignment="1">
      <alignment horizontal="center" vertical="center"/>
    </xf>
    <xf numFmtId="9" fontId="9" fillId="0" borderId="23" xfId="0" applyNumberFormat="1" applyFont="1" applyBorder="1" applyAlignment="1">
      <alignment horizontal="center" vertical="center"/>
    </xf>
    <xf numFmtId="0" fontId="9" fillId="0" borderId="23" xfId="0" applyFont="1" applyBorder="1" applyAlignment="1">
      <alignment horizontal="center" vertical="center"/>
    </xf>
    <xf numFmtId="0" fontId="4" fillId="5" borderId="8" xfId="0" applyFont="1" applyFill="1" applyBorder="1" applyAlignment="1">
      <alignment horizontal="center" vertical="center" textRotation="90" wrapText="1"/>
    </xf>
    <xf numFmtId="0" fontId="0" fillId="0" borderId="23" xfId="0" applyBorder="1" applyAlignment="1">
      <alignment horizontal="left" vertical="center" wrapText="1"/>
    </xf>
    <xf numFmtId="0" fontId="0" fillId="0" borderId="23" xfId="0" applyBorder="1" applyAlignment="1">
      <alignment vertical="center" wrapText="1"/>
    </xf>
    <xf numFmtId="0" fontId="0" fillId="0" borderId="23" xfId="0" applyBorder="1" applyAlignment="1">
      <alignment horizontal="center" vertical="center" wrapText="1"/>
    </xf>
    <xf numFmtId="0" fontId="7" fillId="0" borderId="23" xfId="0" applyFont="1" applyBorder="1" applyAlignment="1">
      <alignment horizontal="center" vertical="center"/>
    </xf>
    <xf numFmtId="9" fontId="0" fillId="0" borderId="23" xfId="0" applyNumberFormat="1" applyBorder="1" applyAlignment="1">
      <alignment horizontal="center" vertical="center"/>
    </xf>
    <xf numFmtId="0" fontId="0" fillId="0" borderId="23" xfId="0" applyBorder="1" applyAlignment="1">
      <alignment vertical="center"/>
    </xf>
    <xf numFmtId="0" fontId="0" fillId="0" borderId="23" xfId="0" quotePrefix="1" applyBorder="1" applyAlignment="1">
      <alignment horizontal="center" vertical="center"/>
    </xf>
    <xf numFmtId="0" fontId="15" fillId="0" borderId="23" xfId="0" applyFont="1" applyBorder="1" applyAlignment="1">
      <alignment horizontal="center" vertical="center"/>
    </xf>
    <xf numFmtId="0" fontId="2" fillId="2" borderId="8" xfId="0" applyFont="1" applyFill="1" applyBorder="1" applyAlignment="1">
      <alignment horizontal="center" vertical="center" textRotation="90" wrapText="1"/>
    </xf>
    <xf numFmtId="0" fontId="2" fillId="2" borderId="23"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3" xfId="0" applyFont="1" applyBorder="1" applyAlignment="1">
      <alignment horizontal="center" vertical="center"/>
    </xf>
    <xf numFmtId="0" fontId="0" fillId="5" borderId="23" xfId="0" applyFill="1" applyBorder="1" applyAlignment="1">
      <alignment horizontal="center" vertical="center"/>
    </xf>
    <xf numFmtId="0" fontId="0" fillId="6" borderId="24" xfId="0" applyFill="1" applyBorder="1" applyAlignment="1">
      <alignment horizontal="center" vertical="center"/>
    </xf>
    <xf numFmtId="0" fontId="0" fillId="6" borderId="23" xfId="0" applyFill="1" applyBorder="1" applyAlignment="1">
      <alignment horizontal="center" vertical="center"/>
    </xf>
    <xf numFmtId="0" fontId="4" fillId="5" borderId="23" xfId="0" applyFont="1" applyFill="1" applyBorder="1" applyAlignment="1">
      <alignment horizontal="center" vertical="center" textRotation="90"/>
    </xf>
    <xf numFmtId="0" fontId="4" fillId="5" borderId="11" xfId="0" applyFont="1" applyFill="1" applyBorder="1" applyAlignment="1">
      <alignment horizontal="center" vertical="center" textRotation="90"/>
    </xf>
    <xf numFmtId="0" fontId="4" fillId="5" borderId="8" xfId="0" applyFont="1" applyFill="1" applyBorder="1" applyAlignment="1">
      <alignment horizontal="center" vertical="center" textRotation="90"/>
    </xf>
    <xf numFmtId="0" fontId="9" fillId="0" borderId="23" xfId="0" applyFont="1" applyBorder="1" applyAlignment="1">
      <alignment horizontal="center" vertical="center" wrapText="1"/>
    </xf>
    <xf numFmtId="0" fontId="3" fillId="0" borderId="23" xfId="0" applyFont="1" applyBorder="1" applyAlignment="1">
      <alignment horizontal="center" vertical="center" wrapText="1"/>
    </xf>
    <xf numFmtId="0" fontId="0" fillId="7" borderId="23" xfId="0" applyFill="1" applyBorder="1" applyAlignment="1">
      <alignment horizontal="center" vertical="center"/>
    </xf>
    <xf numFmtId="0" fontId="9" fillId="0" borderId="23" xfId="0" applyFont="1" applyBorder="1" applyAlignment="1">
      <alignment vertical="center" wrapText="1"/>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6" borderId="0" xfId="0" applyFill="1" applyAlignment="1">
      <alignment horizontal="center" vertical="center"/>
    </xf>
    <xf numFmtId="0" fontId="0" fillId="6" borderId="29" xfId="0" applyFill="1" applyBorder="1" applyAlignment="1">
      <alignment horizontal="center" vertical="center"/>
    </xf>
    <xf numFmtId="0" fontId="0" fillId="6" borderId="30" xfId="0" applyFill="1" applyBorder="1" applyAlignment="1">
      <alignment horizontal="center" vertical="center"/>
    </xf>
    <xf numFmtId="0" fontId="0" fillId="6" borderId="31" xfId="0" applyFill="1" applyBorder="1" applyAlignment="1">
      <alignment horizontal="center" vertical="center"/>
    </xf>
    <xf numFmtId="0" fontId="0" fillId="6" borderId="32" xfId="0" applyFill="1" applyBorder="1" applyAlignment="1">
      <alignment horizontal="center" vertical="center"/>
    </xf>
    <xf numFmtId="0" fontId="5" fillId="0" borderId="23" xfId="0" applyFont="1" applyBorder="1" applyAlignment="1">
      <alignment horizontal="center" wrapText="1"/>
    </xf>
    <xf numFmtId="0" fontId="5" fillId="5" borderId="23" xfId="0" applyFont="1" applyFill="1" applyBorder="1" applyAlignment="1">
      <alignment horizontal="center" wrapText="1"/>
    </xf>
    <xf numFmtId="0" fontId="2" fillId="3" borderId="23"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0" fillId="0" borderId="23" xfId="0" applyBorder="1" applyAlignment="1">
      <alignment horizontal="left" vertical="center"/>
    </xf>
    <xf numFmtId="0" fontId="2" fillId="2" borderId="23" xfId="0" applyFont="1" applyFill="1" applyBorder="1" applyAlignment="1">
      <alignment horizontal="center" vertical="center" textRotation="90" wrapText="1"/>
    </xf>
    <xf numFmtId="0" fontId="5"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0" fillId="6" borderId="24" xfId="0" applyFill="1" applyBorder="1" applyAlignment="1">
      <alignment vertical="center"/>
    </xf>
    <xf numFmtId="0" fontId="0" fillId="6" borderId="33" xfId="0" applyFill="1" applyBorder="1" applyAlignment="1">
      <alignment vertical="center"/>
    </xf>
    <xf numFmtId="0" fontId="0" fillId="6" borderId="34" xfId="0" applyFill="1" applyBorder="1" applyAlignment="1">
      <alignment vertical="center"/>
    </xf>
    <xf numFmtId="0" fontId="0" fillId="6" borderId="35" xfId="0" applyFill="1" applyBorder="1" applyAlignment="1">
      <alignment horizontal="center" vertical="center"/>
    </xf>
    <xf numFmtId="0" fontId="0" fillId="6" borderId="36" xfId="0" applyFill="1" applyBorder="1" applyAlignment="1">
      <alignment horizontal="center" vertical="center"/>
    </xf>
    <xf numFmtId="0" fontId="0" fillId="6" borderId="37" xfId="0" applyFill="1" applyBorder="1" applyAlignment="1">
      <alignment horizontal="center" vertical="center"/>
    </xf>
    <xf numFmtId="9" fontId="0" fillId="6" borderId="23" xfId="0" applyNumberFormat="1" applyFill="1" applyBorder="1" applyAlignment="1">
      <alignment horizontal="center" vertical="center"/>
    </xf>
    <xf numFmtId="0" fontId="0" fillId="6" borderId="26" xfId="0" applyFill="1" applyBorder="1"/>
    <xf numFmtId="0" fontId="0" fillId="6" borderId="27" xfId="0" applyFill="1" applyBorder="1"/>
    <xf numFmtId="0" fontId="0" fillId="6" borderId="0" xfId="0" applyFill="1"/>
    <xf numFmtId="0" fontId="0" fillId="6" borderId="29" xfId="0" applyFill="1" applyBorder="1"/>
    <xf numFmtId="0" fontId="0" fillId="6" borderId="31" xfId="0" applyFill="1" applyBorder="1"/>
    <xf numFmtId="0" fontId="0" fillId="6" borderId="32" xfId="0" applyFill="1" applyBorder="1"/>
    <xf numFmtId="0" fontId="0" fillId="6" borderId="25" xfId="0" applyFill="1" applyBorder="1" applyAlignment="1">
      <alignment vertical="center"/>
    </xf>
    <xf numFmtId="0" fontId="0" fillId="6" borderId="26" xfId="0" applyFill="1" applyBorder="1" applyAlignment="1">
      <alignment vertical="center"/>
    </xf>
    <xf numFmtId="0" fontId="0" fillId="6" borderId="30" xfId="0" applyFill="1" applyBorder="1" applyAlignment="1">
      <alignment vertical="center"/>
    </xf>
    <xf numFmtId="0" fontId="0" fillId="6" borderId="31" xfId="0" applyFill="1" applyBorder="1" applyAlignment="1">
      <alignment vertical="center"/>
    </xf>
    <xf numFmtId="9" fontId="13" fillId="6" borderId="24" xfId="0" applyNumberFormat="1" applyFont="1" applyFill="1" applyBorder="1" applyAlignment="1">
      <alignment horizontal="center" vertical="center"/>
    </xf>
    <xf numFmtId="9" fontId="13" fillId="6" borderId="33" xfId="0" applyNumberFormat="1" applyFont="1" applyFill="1" applyBorder="1" applyAlignment="1">
      <alignment horizontal="center" vertical="center"/>
    </xf>
    <xf numFmtId="9" fontId="13" fillId="6" borderId="34" xfId="0" applyNumberFormat="1" applyFont="1" applyFill="1" applyBorder="1" applyAlignment="1">
      <alignment horizontal="center" vertical="center"/>
    </xf>
    <xf numFmtId="9" fontId="0" fillId="6" borderId="24" xfId="0" applyNumberFormat="1" applyFill="1" applyBorder="1" applyAlignment="1">
      <alignment horizontal="center" vertical="center"/>
    </xf>
    <xf numFmtId="9" fontId="0" fillId="6" borderId="33" xfId="0" applyNumberFormat="1" applyFill="1" applyBorder="1" applyAlignment="1">
      <alignment horizontal="center" vertical="center"/>
    </xf>
    <xf numFmtId="9" fontId="0" fillId="6" borderId="34" xfId="0" applyNumberFormat="1" applyFill="1" applyBorder="1" applyAlignment="1">
      <alignment horizontal="center" vertical="center"/>
    </xf>
    <xf numFmtId="0" fontId="0" fillId="0" borderId="24"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23" xfId="1" applyNumberFormat="1" applyFont="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8" borderId="35" xfId="0" applyFont="1" applyFill="1" applyBorder="1" applyAlignment="1">
      <alignment horizontal="center" vertical="center"/>
    </xf>
    <xf numFmtId="0" fontId="2" fillId="8" borderId="36" xfId="0" applyFont="1" applyFill="1" applyBorder="1" applyAlignment="1">
      <alignment horizontal="center" vertical="center"/>
    </xf>
    <xf numFmtId="0" fontId="2" fillId="8" borderId="37" xfId="0" applyFont="1"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0" fillId="5" borderId="35" xfId="0" applyFill="1" applyBorder="1" applyAlignment="1">
      <alignment horizontal="center" vertical="center"/>
    </xf>
    <xf numFmtId="0" fontId="0" fillId="5" borderId="36" xfId="0" applyFill="1" applyBorder="1" applyAlignment="1">
      <alignment horizontal="center" vertical="center"/>
    </xf>
    <xf numFmtId="0" fontId="0" fillId="5" borderId="37" xfId="0" applyFill="1" applyBorder="1" applyAlignment="1">
      <alignment horizontal="center" vertical="center"/>
    </xf>
    <xf numFmtId="0" fontId="4" fillId="5" borderId="40" xfId="0" applyFont="1" applyFill="1" applyBorder="1" applyAlignment="1">
      <alignment horizontal="center" vertical="center" textRotation="90"/>
    </xf>
    <xf numFmtId="0" fontId="4" fillId="5" borderId="39" xfId="0" applyFont="1" applyFill="1" applyBorder="1" applyAlignment="1">
      <alignment horizontal="center" vertical="center" textRotation="90"/>
    </xf>
    <xf numFmtId="0" fontId="4" fillId="5" borderId="38" xfId="0" applyFont="1" applyFill="1" applyBorder="1" applyAlignment="1">
      <alignment horizontal="center" vertical="center" textRotation="90"/>
    </xf>
    <xf numFmtId="0" fontId="0" fillId="5" borderId="35" xfId="0" applyFill="1" applyBorder="1" applyAlignment="1">
      <alignment vertical="center"/>
    </xf>
    <xf numFmtId="0" fontId="0" fillId="5" borderId="36" xfId="0" applyFill="1" applyBorder="1" applyAlignment="1">
      <alignment vertical="center"/>
    </xf>
    <xf numFmtId="0" fontId="0" fillId="5" borderId="37" xfId="0" applyFill="1" applyBorder="1" applyAlignment="1">
      <alignment vertical="center"/>
    </xf>
    <xf numFmtId="0" fontId="4" fillId="5" borderId="39" xfId="0" applyFont="1" applyFill="1" applyBorder="1" applyAlignment="1">
      <alignment horizontal="center" vertical="center" textRotation="90" wrapText="1"/>
    </xf>
    <xf numFmtId="0" fontId="4" fillId="5" borderId="38" xfId="0" applyFont="1" applyFill="1" applyBorder="1" applyAlignment="1">
      <alignment horizontal="center" vertical="center" textRotation="90" wrapText="1"/>
    </xf>
    <xf numFmtId="0" fontId="4" fillId="5" borderId="40" xfId="0" applyFont="1" applyFill="1" applyBorder="1" applyAlignment="1">
      <alignment horizontal="center" vertical="center" textRotation="90" wrapText="1"/>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6" borderId="35" xfId="0" applyFill="1" applyBorder="1" applyAlignment="1">
      <alignment vertical="center"/>
    </xf>
    <xf numFmtId="0" fontId="0" fillId="6" borderId="36" xfId="0" applyFill="1" applyBorder="1" applyAlignment="1">
      <alignment vertical="center"/>
    </xf>
    <xf numFmtId="0" fontId="0" fillId="6" borderId="37" xfId="0" applyFill="1" applyBorder="1" applyAlignment="1">
      <alignment vertical="center"/>
    </xf>
    <xf numFmtId="0" fontId="12" fillId="6" borderId="35" xfId="0" applyFont="1" applyFill="1" applyBorder="1" applyAlignment="1">
      <alignment horizontal="center" vertical="center"/>
    </xf>
    <xf numFmtId="0" fontId="12" fillId="6" borderId="36" xfId="0" applyFont="1" applyFill="1" applyBorder="1" applyAlignment="1">
      <alignment horizontal="center" vertical="center"/>
    </xf>
    <xf numFmtId="0" fontId="12" fillId="6" borderId="37" xfId="0" applyFont="1" applyFill="1" applyBorder="1" applyAlignment="1">
      <alignment horizontal="center" vertical="center"/>
    </xf>
    <xf numFmtId="0" fontId="12" fillId="6" borderId="25" xfId="0" applyFont="1" applyFill="1" applyBorder="1" applyAlignment="1">
      <alignment horizontal="center" vertical="center"/>
    </xf>
    <xf numFmtId="0" fontId="12" fillId="6" borderId="26" xfId="0" applyFont="1" applyFill="1" applyBorder="1" applyAlignment="1">
      <alignment horizontal="center" vertical="center"/>
    </xf>
    <xf numFmtId="0" fontId="12" fillId="6" borderId="27" xfId="0" applyFont="1" applyFill="1" applyBorder="1" applyAlignment="1">
      <alignment horizontal="center" vertical="center"/>
    </xf>
    <xf numFmtId="0" fontId="12" fillId="6" borderId="30" xfId="0" applyFont="1" applyFill="1" applyBorder="1" applyAlignment="1">
      <alignment horizontal="center" vertical="center"/>
    </xf>
    <xf numFmtId="0" fontId="12" fillId="6" borderId="31" xfId="0" applyFont="1" applyFill="1" applyBorder="1" applyAlignment="1">
      <alignment horizontal="center" vertical="center"/>
    </xf>
    <xf numFmtId="0" fontId="12" fillId="6" borderId="32" xfId="0" applyFont="1" applyFill="1" applyBorder="1" applyAlignment="1">
      <alignment horizontal="center" vertical="center"/>
    </xf>
    <xf numFmtId="0" fontId="12" fillId="6" borderId="28" xfId="0" applyFont="1" applyFill="1" applyBorder="1" applyAlignment="1">
      <alignment horizontal="center" vertical="center"/>
    </xf>
    <xf numFmtId="0" fontId="12" fillId="6" borderId="0" xfId="0" applyFont="1" applyFill="1" applyAlignment="1">
      <alignment horizontal="center" vertical="center"/>
    </xf>
    <xf numFmtId="0" fontId="12" fillId="6" borderId="29"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104861"/>
      <color rgb="FFFFC000"/>
      <color rgb="FFF7F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130342</xdr:colOff>
      <xdr:row>1</xdr:row>
      <xdr:rowOff>200527</xdr:rowOff>
    </xdr:from>
    <xdr:to>
      <xdr:col>1</xdr:col>
      <xdr:colOff>2311244</xdr:colOff>
      <xdr:row>2</xdr:row>
      <xdr:rowOff>283913</xdr:rowOff>
    </xdr:to>
    <xdr:pic>
      <xdr:nvPicPr>
        <xdr:cNvPr id="6" name="Picture 5">
          <a:extLst>
            <a:ext uri="{FF2B5EF4-FFF2-40B4-BE49-F238E27FC236}">
              <a16:creationId xmlns:a16="http://schemas.microsoft.com/office/drawing/2014/main" id="{E36D76C6-5F48-43FA-0A76-E610D8433D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605" y="481264"/>
          <a:ext cx="2180902" cy="574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5B73-785A-4C9D-B42E-426651576080}">
  <dimension ref="A1:C21"/>
  <sheetViews>
    <sheetView tabSelected="1" zoomScale="95" zoomScaleNormal="60" workbookViewId="0">
      <selection activeCell="J6" sqref="J6"/>
    </sheetView>
  </sheetViews>
  <sheetFormatPr defaultColWidth="8.7109375" defaultRowHeight="15" x14ac:dyDescent="0.25"/>
  <cols>
    <col min="1" max="1" width="1.5703125" style="22" customWidth="1"/>
    <col min="2" max="2" width="39.5703125" style="22" customWidth="1"/>
    <col min="3" max="3" width="136.7109375" style="22" customWidth="1"/>
    <col min="4" max="16384" width="8.7109375" style="22"/>
  </cols>
  <sheetData>
    <row r="1" spans="1:3" ht="21.95" customHeight="1" x14ac:dyDescent="0.25">
      <c r="A1" s="23"/>
      <c r="B1" s="23"/>
      <c r="C1" s="23"/>
    </row>
    <row r="2" spans="1:3" ht="39" customHeight="1" x14ac:dyDescent="0.25">
      <c r="A2" s="24"/>
      <c r="B2" s="105"/>
      <c r="C2" s="25" t="s">
        <v>0</v>
      </c>
    </row>
    <row r="3" spans="1:3" ht="36.6" customHeight="1" x14ac:dyDescent="0.25">
      <c r="A3" s="41"/>
      <c r="B3" s="106"/>
      <c r="C3" s="26" t="s">
        <v>321</v>
      </c>
    </row>
    <row r="4" spans="1:3" ht="3.95" customHeight="1" x14ac:dyDescent="0.25">
      <c r="A4" s="27"/>
      <c r="B4" s="27"/>
      <c r="C4" s="27"/>
    </row>
    <row r="5" spans="1:3" ht="28.5" customHeight="1" x14ac:dyDescent="0.25">
      <c r="A5" s="28"/>
      <c r="B5" s="107" t="s">
        <v>1</v>
      </c>
      <c r="C5" s="108"/>
    </row>
    <row r="6" spans="1:3" ht="20.45" customHeight="1" x14ac:dyDescent="0.25">
      <c r="A6" s="8"/>
      <c r="B6" s="109" t="s">
        <v>2</v>
      </c>
      <c r="C6" s="109"/>
    </row>
    <row r="7" spans="1:3" ht="74.099999999999994" customHeight="1" x14ac:dyDescent="0.25">
      <c r="A7" s="3"/>
      <c r="B7" s="110" t="s">
        <v>3</v>
      </c>
      <c r="C7" s="111"/>
    </row>
    <row r="8" spans="1:3" ht="4.5" customHeight="1" x14ac:dyDescent="0.25">
      <c r="A8" s="30"/>
      <c r="B8" s="31"/>
      <c r="C8" s="31"/>
    </row>
    <row r="9" spans="1:3" ht="35.1" customHeight="1" x14ac:dyDescent="0.25">
      <c r="A9" s="28"/>
      <c r="B9" s="112" t="s">
        <v>4</v>
      </c>
      <c r="C9" s="113"/>
    </row>
    <row r="10" spans="1:3" ht="53.1" customHeight="1" x14ac:dyDescent="0.25">
      <c r="A10" s="8"/>
      <c r="B10" s="32" t="s">
        <v>5</v>
      </c>
      <c r="C10" s="33" t="s">
        <v>6</v>
      </c>
    </row>
    <row r="11" spans="1:3" ht="20.45" customHeight="1" x14ac:dyDescent="0.25">
      <c r="A11" s="8"/>
      <c r="B11" s="34"/>
      <c r="C11" s="35" t="s">
        <v>7</v>
      </c>
    </row>
    <row r="12" spans="1:3" ht="50.1" customHeight="1" x14ac:dyDescent="0.25">
      <c r="A12" s="3"/>
      <c r="B12" s="36"/>
      <c r="C12" s="35" t="s">
        <v>8</v>
      </c>
    </row>
    <row r="13" spans="1:3" ht="37.5" customHeight="1" x14ac:dyDescent="0.25">
      <c r="A13" s="3"/>
      <c r="B13" s="32" t="s">
        <v>9</v>
      </c>
      <c r="C13" s="29" t="s">
        <v>10</v>
      </c>
    </row>
    <row r="14" spans="1:3" ht="4.5" customHeight="1" x14ac:dyDescent="0.25">
      <c r="A14" s="30"/>
      <c r="B14" s="31"/>
      <c r="C14" s="31"/>
    </row>
    <row r="15" spans="1:3" ht="36" customHeight="1" x14ac:dyDescent="0.25">
      <c r="A15" s="6"/>
      <c r="B15" s="112" t="s">
        <v>11</v>
      </c>
      <c r="C15" s="113"/>
    </row>
    <row r="16" spans="1:3" ht="23.1" customHeight="1" x14ac:dyDescent="0.25">
      <c r="A16" s="37"/>
      <c r="B16" s="42" t="s">
        <v>12</v>
      </c>
      <c r="C16" s="38" t="s">
        <v>13</v>
      </c>
    </row>
    <row r="17" spans="1:3" ht="69" customHeight="1" x14ac:dyDescent="0.25">
      <c r="A17" s="8"/>
      <c r="B17" s="39"/>
      <c r="C17" s="33" t="s">
        <v>14</v>
      </c>
    </row>
    <row r="18" spans="1:3" ht="60.95" customHeight="1" x14ac:dyDescent="0.25">
      <c r="A18" s="3"/>
      <c r="B18" s="10"/>
      <c r="C18" s="35" t="s">
        <v>15</v>
      </c>
    </row>
    <row r="19" spans="1:3" ht="36.6" customHeight="1" x14ac:dyDescent="0.25">
      <c r="A19" s="3"/>
      <c r="B19" s="13"/>
      <c r="C19" s="29" t="s">
        <v>16</v>
      </c>
    </row>
    <row r="20" spans="1:3" ht="4.5" customHeight="1" x14ac:dyDescent="0.25">
      <c r="A20" s="27"/>
      <c r="B20" s="101"/>
      <c r="C20" s="102"/>
    </row>
    <row r="21" spans="1:3" x14ac:dyDescent="0.25">
      <c r="A21" s="40"/>
      <c r="B21" s="103"/>
      <c r="C21" s="104"/>
    </row>
  </sheetData>
  <mergeCells count="8">
    <mergeCell ref="B20:C20"/>
    <mergeCell ref="B21:C21"/>
    <mergeCell ref="B2:B3"/>
    <mergeCell ref="B5:C5"/>
    <mergeCell ref="B6:C6"/>
    <mergeCell ref="B7:C7"/>
    <mergeCell ref="B9:C9"/>
    <mergeCell ref="B15:C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C758-1133-4460-8642-B54B1110528E}">
  <dimension ref="A1:AK227"/>
  <sheetViews>
    <sheetView topLeftCell="A71" zoomScale="85" zoomScaleNormal="85" workbookViewId="0">
      <selection activeCell="E36" sqref="E36:E41"/>
    </sheetView>
  </sheetViews>
  <sheetFormatPr defaultColWidth="8.7109375" defaultRowHeight="15" x14ac:dyDescent="0.25"/>
  <cols>
    <col min="1" max="1" width="6.85546875" style="3" customWidth="1"/>
    <col min="2" max="2" width="14.140625" style="15" customWidth="1"/>
    <col min="3" max="3" width="16.42578125" style="2" customWidth="1"/>
    <col min="4" max="4" width="17.85546875" style="16" customWidth="1"/>
    <col min="5" max="5" width="30.140625" style="17" customWidth="1"/>
    <col min="6" max="6" width="51.5703125" style="10" customWidth="1"/>
    <col min="7" max="7" width="12.85546875" style="10" customWidth="1"/>
    <col min="8" max="8" width="12.7109375" style="18" bestFit="1" customWidth="1"/>
    <col min="9" max="9" width="11.42578125" style="18" customWidth="1"/>
    <col min="10" max="10" width="10.5703125" style="18" customWidth="1"/>
    <col min="11" max="11" width="10.140625" style="18" customWidth="1"/>
    <col min="12" max="12" width="8.85546875" style="3" bestFit="1" customWidth="1"/>
    <col min="13" max="13" width="9.5703125" style="3" customWidth="1"/>
    <col min="14" max="14" width="9.7109375" style="3" bestFit="1" customWidth="1"/>
    <col min="15" max="15" width="9.28515625" style="3" customWidth="1"/>
    <col min="16" max="16" width="9.7109375" style="3" bestFit="1" customWidth="1"/>
    <col min="17" max="17" width="8.85546875" style="3" bestFit="1" customWidth="1"/>
    <col min="18" max="19" width="10.140625" style="3" bestFit="1" customWidth="1"/>
    <col min="20" max="21" width="8.85546875" style="3" bestFit="1" customWidth="1"/>
    <col min="22" max="22" width="8.7109375" style="3"/>
    <col min="23" max="26" width="8.85546875" style="3" bestFit="1" customWidth="1"/>
    <col min="27" max="27" width="8.7109375" style="3"/>
    <col min="28" max="28" width="10.85546875" style="3" bestFit="1" customWidth="1"/>
    <col min="29" max="29" width="16" style="3" bestFit="1" customWidth="1"/>
    <col min="30" max="31" width="8.7109375" style="3"/>
    <col min="32" max="32" width="9.85546875" style="3" bestFit="1" customWidth="1"/>
    <col min="33" max="16384" width="8.7109375" style="3"/>
  </cols>
  <sheetData>
    <row r="1" spans="1:37" s="1" customFormat="1" ht="23.45" customHeight="1" x14ac:dyDescent="0.25">
      <c r="A1" s="45"/>
      <c r="B1" s="45"/>
      <c r="C1" s="129" t="s">
        <v>17</v>
      </c>
      <c r="D1" s="129"/>
      <c r="E1" s="129"/>
      <c r="F1" s="129"/>
      <c r="G1" s="129" t="s">
        <v>18</v>
      </c>
      <c r="H1" s="153" t="s">
        <v>19</v>
      </c>
      <c r="I1" s="153"/>
      <c r="J1" s="153"/>
      <c r="K1" s="153"/>
      <c r="L1" s="153"/>
      <c r="M1" s="154" t="s">
        <v>20</v>
      </c>
      <c r="N1" s="154"/>
      <c r="O1" s="154"/>
      <c r="P1" s="154"/>
      <c r="Q1" s="154"/>
      <c r="R1" s="154"/>
      <c r="S1" s="154"/>
      <c r="T1" s="154"/>
      <c r="U1" s="154"/>
      <c r="V1" s="154"/>
      <c r="W1" s="154"/>
      <c r="X1" s="154"/>
      <c r="Y1" s="154"/>
      <c r="Z1" s="154"/>
      <c r="AA1" s="154"/>
      <c r="AB1" s="154"/>
      <c r="AC1" s="154"/>
      <c r="AD1" s="154"/>
      <c r="AE1" s="154"/>
      <c r="AF1" s="154"/>
      <c r="AG1" s="43"/>
    </row>
    <row r="2" spans="1:37" s="2" customFormat="1" x14ac:dyDescent="0.25">
      <c r="A2" s="156" t="s">
        <v>21</v>
      </c>
      <c r="B2" s="129" t="s">
        <v>22</v>
      </c>
      <c r="C2" s="157" t="s">
        <v>23</v>
      </c>
      <c r="D2" s="157" t="s">
        <v>24</v>
      </c>
      <c r="E2" s="157" t="s">
        <v>25</v>
      </c>
      <c r="F2" s="157" t="s">
        <v>26</v>
      </c>
      <c r="G2" s="129"/>
      <c r="H2" s="157" t="s">
        <v>27</v>
      </c>
      <c r="I2" s="157"/>
      <c r="J2" s="151" t="s">
        <v>28</v>
      </c>
      <c r="K2" s="151"/>
      <c r="L2" s="151"/>
      <c r="M2" s="151" t="s">
        <v>29</v>
      </c>
      <c r="N2" s="151"/>
      <c r="O2" s="151"/>
      <c r="P2" s="151"/>
      <c r="Q2" s="151"/>
      <c r="R2" s="151" t="s">
        <v>30</v>
      </c>
      <c r="S2" s="151"/>
      <c r="T2" s="151"/>
      <c r="U2" s="151"/>
      <c r="V2" s="151"/>
      <c r="W2" s="151" t="s">
        <v>31</v>
      </c>
      <c r="X2" s="151"/>
      <c r="Y2" s="151"/>
      <c r="Z2" s="151"/>
      <c r="AA2" s="151"/>
      <c r="AB2" s="152" t="s">
        <v>32</v>
      </c>
      <c r="AC2" s="152"/>
      <c r="AD2" s="152"/>
      <c r="AE2" s="152"/>
      <c r="AF2" s="152"/>
      <c r="AG2" s="4"/>
    </row>
    <row r="3" spans="1:37" s="2" customFormat="1" ht="45" x14ac:dyDescent="0.25">
      <c r="A3" s="156"/>
      <c r="B3" s="129"/>
      <c r="C3" s="157"/>
      <c r="D3" s="157"/>
      <c r="E3" s="157"/>
      <c r="F3" s="158"/>
      <c r="G3" s="129"/>
      <c r="H3" s="46">
        <v>2022</v>
      </c>
      <c r="I3" s="46">
        <v>2023</v>
      </c>
      <c r="J3" s="46">
        <v>2022</v>
      </c>
      <c r="K3" s="46">
        <v>2023</v>
      </c>
      <c r="L3" s="46" t="s">
        <v>33</v>
      </c>
      <c r="M3" s="46" t="s">
        <v>34</v>
      </c>
      <c r="N3" s="46" t="s">
        <v>35</v>
      </c>
      <c r="O3" s="46" t="s">
        <v>36</v>
      </c>
      <c r="P3" s="46" t="s">
        <v>37</v>
      </c>
      <c r="Q3" s="46" t="s">
        <v>38</v>
      </c>
      <c r="R3" s="46" t="s">
        <v>39</v>
      </c>
      <c r="S3" s="46" t="s">
        <v>40</v>
      </c>
      <c r="T3" s="46" t="s">
        <v>41</v>
      </c>
      <c r="U3" s="46" t="s">
        <v>42</v>
      </c>
      <c r="V3" s="46" t="s">
        <v>38</v>
      </c>
      <c r="W3" s="46" t="s">
        <v>34</v>
      </c>
      <c r="X3" s="46" t="s">
        <v>35</v>
      </c>
      <c r="Y3" s="46" t="s">
        <v>41</v>
      </c>
      <c r="Z3" s="46" t="s">
        <v>42</v>
      </c>
      <c r="AA3" s="46" t="s">
        <v>38</v>
      </c>
      <c r="AB3" s="47" t="s">
        <v>34</v>
      </c>
      <c r="AC3" s="47" t="s">
        <v>35</v>
      </c>
      <c r="AD3" s="47" t="s">
        <v>41</v>
      </c>
      <c r="AE3" s="47" t="s">
        <v>42</v>
      </c>
      <c r="AF3" s="47" t="s">
        <v>38</v>
      </c>
      <c r="AG3" s="4"/>
    </row>
    <row r="4" spans="1:37" ht="29.1" customHeight="1" x14ac:dyDescent="0.25">
      <c r="A4" s="135" t="s">
        <v>43</v>
      </c>
      <c r="B4" s="120" t="s">
        <v>44</v>
      </c>
      <c r="C4" s="121" t="s">
        <v>45</v>
      </c>
      <c r="D4" s="122" t="s">
        <v>46</v>
      </c>
      <c r="E4" s="121" t="s">
        <v>47</v>
      </c>
      <c r="F4" s="51" t="s">
        <v>48</v>
      </c>
      <c r="G4" s="123" t="s">
        <v>49</v>
      </c>
      <c r="H4" s="53">
        <f>M4+R4+W4</f>
        <v>341355</v>
      </c>
      <c r="I4" s="53">
        <f>N4+S4+X4</f>
        <v>339400</v>
      </c>
      <c r="J4" s="53">
        <f>O4+T4+Y4</f>
        <v>301267</v>
      </c>
      <c r="K4" s="53">
        <f>P4+U4+Z4</f>
        <v>293334</v>
      </c>
      <c r="L4" s="54">
        <v>-0.26</v>
      </c>
      <c r="M4" s="53">
        <v>116345</v>
      </c>
      <c r="N4" s="53">
        <v>114987</v>
      </c>
      <c r="O4" s="55">
        <v>116320</v>
      </c>
      <c r="P4" s="53">
        <v>110173</v>
      </c>
      <c r="Q4" s="56">
        <v>5.2999999999999999E-2</v>
      </c>
      <c r="R4" s="55">
        <v>200010</v>
      </c>
      <c r="S4" s="53">
        <v>198001</v>
      </c>
      <c r="T4" s="53">
        <v>161004</v>
      </c>
      <c r="U4" s="53">
        <v>158644</v>
      </c>
      <c r="V4" s="56">
        <v>1.4999999999999999E-2</v>
      </c>
      <c r="W4" s="55">
        <v>25000</v>
      </c>
      <c r="X4" s="53">
        <v>26412</v>
      </c>
      <c r="Y4" s="53">
        <v>23943</v>
      </c>
      <c r="Z4" s="53">
        <v>24517</v>
      </c>
      <c r="AA4" s="56">
        <v>2.4E-2</v>
      </c>
      <c r="AB4" s="57">
        <v>900</v>
      </c>
      <c r="AC4" s="57">
        <v>932</v>
      </c>
      <c r="AD4" s="57">
        <v>900</v>
      </c>
      <c r="AE4" s="57">
        <v>932</v>
      </c>
      <c r="AF4" s="90">
        <v>3.56E-2</v>
      </c>
      <c r="AG4" s="4"/>
      <c r="AH4" s="2"/>
      <c r="AI4" s="2"/>
      <c r="AJ4" s="2"/>
      <c r="AK4" s="2"/>
    </row>
    <row r="5" spans="1:37" ht="29.1" customHeight="1" x14ac:dyDescent="0.25">
      <c r="A5" s="135"/>
      <c r="B5" s="120"/>
      <c r="C5" s="121"/>
      <c r="D5" s="122"/>
      <c r="E5" s="121"/>
      <c r="F5" s="51" t="s">
        <v>50</v>
      </c>
      <c r="G5" s="116"/>
      <c r="H5" s="53">
        <f>M5+R5</f>
        <v>46456</v>
      </c>
      <c r="I5" s="53">
        <f>N5+S5</f>
        <v>51592</v>
      </c>
      <c r="J5" s="53">
        <f>O5+T5</f>
        <v>46046</v>
      </c>
      <c r="K5" s="53">
        <f>P5+U5</f>
        <v>49312</v>
      </c>
      <c r="L5" s="56">
        <v>6.9000000000000006E-2</v>
      </c>
      <c r="M5" s="53">
        <v>16456</v>
      </c>
      <c r="N5" s="53">
        <v>18307</v>
      </c>
      <c r="O5" s="53">
        <v>2575</v>
      </c>
      <c r="P5" s="53">
        <v>3305</v>
      </c>
      <c r="Q5" s="56">
        <v>0.23499999999999999</v>
      </c>
      <c r="R5" s="55">
        <v>30000</v>
      </c>
      <c r="S5" s="53">
        <v>33285</v>
      </c>
      <c r="T5" s="53">
        <v>43471</v>
      </c>
      <c r="U5" s="53">
        <v>46007</v>
      </c>
      <c r="V5" s="56">
        <v>5.8000000000000003E-2</v>
      </c>
      <c r="W5" s="53" t="s">
        <v>51</v>
      </c>
      <c r="X5" s="53" t="s">
        <v>51</v>
      </c>
      <c r="Y5" s="53" t="s">
        <v>51</v>
      </c>
      <c r="Z5" s="53" t="s">
        <v>51</v>
      </c>
      <c r="AA5" s="53" t="s">
        <v>51</v>
      </c>
      <c r="AB5" s="58" t="s">
        <v>51</v>
      </c>
      <c r="AC5" s="58" t="s">
        <v>51</v>
      </c>
      <c r="AD5" s="58" t="s">
        <v>51</v>
      </c>
      <c r="AE5" s="58" t="s">
        <v>51</v>
      </c>
      <c r="AF5" s="58" t="s">
        <v>51</v>
      </c>
      <c r="AG5" s="4"/>
      <c r="AH5" s="2"/>
      <c r="AI5" s="2"/>
      <c r="AJ5" s="2"/>
      <c r="AK5" s="2"/>
    </row>
    <row r="6" spans="1:37" ht="29.1" customHeight="1" x14ac:dyDescent="0.25">
      <c r="A6" s="135"/>
      <c r="B6" s="120"/>
      <c r="C6" s="121"/>
      <c r="D6" s="122"/>
      <c r="E6" s="121"/>
      <c r="F6" s="51" t="s">
        <v>52</v>
      </c>
      <c r="G6" s="116"/>
      <c r="H6" s="53">
        <f>M6+R6+W6</f>
        <v>387811</v>
      </c>
      <c r="I6" s="53">
        <f t="shared" ref="I6" si="0">N6+S6+X6</f>
        <v>390722</v>
      </c>
      <c r="J6" s="59">
        <f>O6+T6+Y6</f>
        <v>143142.47500000001</v>
      </c>
      <c r="K6" s="59">
        <f>P6+U6+Z6</f>
        <v>342646</v>
      </c>
      <c r="L6" s="56">
        <v>-1.4E-2</v>
      </c>
      <c r="M6" s="53">
        <v>132801</v>
      </c>
      <c r="N6" s="53">
        <v>133294</v>
      </c>
      <c r="O6" s="53">
        <v>118995</v>
      </c>
      <c r="P6" s="53">
        <v>113478</v>
      </c>
      <c r="Q6" s="56">
        <v>-4.5999999999999999E-2</v>
      </c>
      <c r="R6" s="55">
        <v>230010</v>
      </c>
      <c r="S6" s="53">
        <v>231286</v>
      </c>
      <c r="T6" s="59">
        <v>204.47499999999999</v>
      </c>
      <c r="U6" s="53">
        <v>204651</v>
      </c>
      <c r="V6" s="56">
        <v>1E-3</v>
      </c>
      <c r="W6" s="55">
        <v>25000</v>
      </c>
      <c r="X6" s="53">
        <v>26142</v>
      </c>
      <c r="Y6" s="53">
        <v>23943</v>
      </c>
      <c r="Z6" s="53">
        <v>24517</v>
      </c>
      <c r="AA6" s="56">
        <v>2.4E-2</v>
      </c>
      <c r="AB6" s="57">
        <v>900</v>
      </c>
      <c r="AC6" s="57">
        <v>932</v>
      </c>
      <c r="AD6" s="57">
        <v>900</v>
      </c>
      <c r="AE6" s="57">
        <v>932</v>
      </c>
      <c r="AF6" s="90">
        <v>3.56E-2</v>
      </c>
      <c r="AG6" s="4"/>
      <c r="AH6" s="2"/>
      <c r="AI6" s="2"/>
      <c r="AJ6" s="2"/>
      <c r="AK6" s="2"/>
    </row>
    <row r="7" spans="1:37" ht="29.1" customHeight="1" x14ac:dyDescent="0.25">
      <c r="A7" s="135"/>
      <c r="B7" s="120"/>
      <c r="C7" s="121"/>
      <c r="D7" s="122"/>
      <c r="E7" s="121"/>
      <c r="F7" s="51" t="s">
        <v>53</v>
      </c>
      <c r="G7" s="116"/>
      <c r="H7" s="116" t="s">
        <v>51</v>
      </c>
      <c r="I7" s="116"/>
      <c r="J7" s="116"/>
      <c r="K7" s="116"/>
      <c r="L7" s="116"/>
      <c r="M7" s="116"/>
      <c r="N7" s="116"/>
      <c r="O7" s="116"/>
      <c r="P7" s="116"/>
      <c r="Q7" s="116"/>
      <c r="R7" s="116"/>
      <c r="S7" s="116"/>
      <c r="T7" s="116"/>
      <c r="U7" s="116"/>
      <c r="V7" s="116"/>
      <c r="W7" s="116"/>
      <c r="X7" s="116"/>
      <c r="Y7" s="116"/>
      <c r="Z7" s="116"/>
      <c r="AA7" s="116"/>
      <c r="AB7" s="132" t="s">
        <v>51</v>
      </c>
      <c r="AC7" s="132"/>
      <c r="AD7" s="132"/>
      <c r="AE7" s="132"/>
      <c r="AF7" s="132"/>
      <c r="AG7" s="4"/>
      <c r="AH7" s="2"/>
      <c r="AI7" s="2"/>
      <c r="AJ7" s="2"/>
      <c r="AK7" s="2"/>
    </row>
    <row r="8" spans="1:37" ht="29.1" customHeight="1" x14ac:dyDescent="0.25">
      <c r="A8" s="135"/>
      <c r="B8" s="120"/>
      <c r="C8" s="121"/>
      <c r="D8" s="122"/>
      <c r="E8" s="121"/>
      <c r="F8" s="51" t="s">
        <v>54</v>
      </c>
      <c r="G8" s="116"/>
      <c r="H8" s="53">
        <f>M8+R8+W8</f>
        <v>387811</v>
      </c>
      <c r="I8" s="53">
        <f>N8+S8+X8</f>
        <v>390722</v>
      </c>
      <c r="J8" s="53">
        <f>O8+T8+Y8</f>
        <v>143142.47500000001</v>
      </c>
      <c r="K8" s="53">
        <f>P8+U8+Z8</f>
        <v>342646</v>
      </c>
      <c r="L8" s="56">
        <v>-1.4E-2</v>
      </c>
      <c r="M8" s="53">
        <v>132801</v>
      </c>
      <c r="N8" s="53">
        <v>133294</v>
      </c>
      <c r="O8" s="53">
        <v>118995</v>
      </c>
      <c r="P8" s="53">
        <v>113478</v>
      </c>
      <c r="Q8" s="56">
        <v>-4.5999999999999999E-2</v>
      </c>
      <c r="R8" s="55">
        <v>230010</v>
      </c>
      <c r="S8" s="53">
        <v>231286</v>
      </c>
      <c r="T8" s="59">
        <v>204.47499999999999</v>
      </c>
      <c r="U8" s="53">
        <v>204651</v>
      </c>
      <c r="V8" s="56">
        <v>1E-3</v>
      </c>
      <c r="W8" s="55">
        <v>25000</v>
      </c>
      <c r="X8" s="53">
        <v>26142</v>
      </c>
      <c r="Y8" s="53">
        <v>23943</v>
      </c>
      <c r="Z8" s="53">
        <v>24517</v>
      </c>
      <c r="AA8" s="56">
        <v>2.4E-2</v>
      </c>
      <c r="AB8" s="57">
        <v>900</v>
      </c>
      <c r="AC8" s="57">
        <v>932</v>
      </c>
      <c r="AD8" s="57">
        <v>900</v>
      </c>
      <c r="AE8" s="57">
        <v>932</v>
      </c>
      <c r="AF8" s="82">
        <v>3.56E-2</v>
      </c>
      <c r="AG8" s="4"/>
      <c r="AH8" s="2"/>
      <c r="AI8" s="2"/>
      <c r="AJ8" s="2"/>
      <c r="AK8" s="2"/>
    </row>
    <row r="9" spans="1:37" ht="40.5" customHeight="1" x14ac:dyDescent="0.25">
      <c r="A9" s="135"/>
      <c r="B9" s="120"/>
      <c r="C9" s="121"/>
      <c r="D9" s="122"/>
      <c r="E9" s="121"/>
      <c r="F9" s="49" t="s">
        <v>55</v>
      </c>
      <c r="G9" s="116"/>
      <c r="H9" s="60">
        <f>H10/H6</f>
        <v>0.59309818442488738</v>
      </c>
      <c r="I9" s="60">
        <f>I10/I6</f>
        <v>0.59194516817583853</v>
      </c>
      <c r="J9" s="142"/>
      <c r="K9" s="143"/>
      <c r="L9" s="144"/>
      <c r="M9" s="60">
        <v>0</v>
      </c>
      <c r="N9" s="60">
        <v>0</v>
      </c>
      <c r="O9" s="142"/>
      <c r="P9" s="143"/>
      <c r="Q9" s="144"/>
      <c r="R9" s="60">
        <v>1</v>
      </c>
      <c r="S9" s="60">
        <v>1</v>
      </c>
      <c r="T9" s="142"/>
      <c r="U9" s="143"/>
      <c r="V9" s="144"/>
      <c r="W9" s="60">
        <v>0</v>
      </c>
      <c r="X9" s="60">
        <v>0</v>
      </c>
      <c r="Y9" s="142"/>
      <c r="Z9" s="143"/>
      <c r="AA9" s="144"/>
      <c r="AB9" s="62">
        <v>0</v>
      </c>
      <c r="AC9" s="62">
        <v>0</v>
      </c>
      <c r="AD9" s="134"/>
      <c r="AE9" s="134"/>
      <c r="AF9" s="134"/>
      <c r="AG9" s="4"/>
      <c r="AH9" s="2"/>
      <c r="AI9" s="2"/>
      <c r="AJ9" s="2"/>
      <c r="AK9" s="2"/>
    </row>
    <row r="10" spans="1:37" ht="38.25" customHeight="1" x14ac:dyDescent="0.25">
      <c r="A10" s="135"/>
      <c r="B10" s="120"/>
      <c r="C10" s="121"/>
      <c r="D10" s="122"/>
      <c r="E10" s="121"/>
      <c r="F10" s="49" t="s">
        <v>56</v>
      </c>
      <c r="G10" s="116"/>
      <c r="H10" s="63">
        <f>R10</f>
        <v>230010</v>
      </c>
      <c r="I10" s="63">
        <f>S10</f>
        <v>231286</v>
      </c>
      <c r="J10" s="145"/>
      <c r="K10" s="146"/>
      <c r="L10" s="147"/>
      <c r="M10" s="53">
        <v>0</v>
      </c>
      <c r="N10" s="53">
        <v>0</v>
      </c>
      <c r="O10" s="145"/>
      <c r="P10" s="146"/>
      <c r="Q10" s="147"/>
      <c r="R10" s="53">
        <f>R16+R17</f>
        <v>230010</v>
      </c>
      <c r="S10" s="53">
        <f>S16+S17</f>
        <v>231286</v>
      </c>
      <c r="T10" s="145"/>
      <c r="U10" s="146"/>
      <c r="V10" s="147"/>
      <c r="W10" s="53">
        <v>0</v>
      </c>
      <c r="X10" s="53">
        <v>0</v>
      </c>
      <c r="Y10" s="145"/>
      <c r="Z10" s="146"/>
      <c r="AA10" s="147"/>
      <c r="AB10" s="58">
        <v>0</v>
      </c>
      <c r="AC10" s="58">
        <v>0</v>
      </c>
      <c r="AD10" s="134"/>
      <c r="AE10" s="134"/>
      <c r="AF10" s="134"/>
      <c r="AG10" s="4"/>
      <c r="AH10" s="2"/>
      <c r="AI10" s="2"/>
      <c r="AJ10" s="2"/>
      <c r="AK10" s="2"/>
    </row>
    <row r="11" spans="1:37" ht="23.1" customHeight="1" x14ac:dyDescent="0.25">
      <c r="A11" s="135"/>
      <c r="B11" s="120"/>
      <c r="C11" s="121"/>
      <c r="D11" s="122" t="s">
        <v>57</v>
      </c>
      <c r="E11" s="121" t="s">
        <v>58</v>
      </c>
      <c r="F11" s="64" t="s">
        <v>59</v>
      </c>
      <c r="G11" s="116"/>
      <c r="H11" s="60">
        <f>H16/H6</f>
        <v>0.29654909221244369</v>
      </c>
      <c r="I11" s="65">
        <f>I16/I6</f>
        <v>0.29597258408791927</v>
      </c>
      <c r="J11" s="145"/>
      <c r="K11" s="146"/>
      <c r="L11" s="147"/>
      <c r="M11" s="60">
        <v>0</v>
      </c>
      <c r="N11" s="60">
        <v>0</v>
      </c>
      <c r="O11" s="145"/>
      <c r="P11" s="146"/>
      <c r="Q11" s="147"/>
      <c r="R11" s="60">
        <v>0.5</v>
      </c>
      <c r="S11" s="60">
        <v>0.5</v>
      </c>
      <c r="T11" s="145"/>
      <c r="U11" s="146"/>
      <c r="V11" s="147"/>
      <c r="W11" s="60">
        <v>0</v>
      </c>
      <c r="X11" s="60">
        <v>0</v>
      </c>
      <c r="Y11" s="145"/>
      <c r="Z11" s="146"/>
      <c r="AA11" s="147"/>
      <c r="AB11" s="62">
        <v>0</v>
      </c>
      <c r="AC11" s="62">
        <v>0</v>
      </c>
      <c r="AD11" s="134"/>
      <c r="AE11" s="134"/>
      <c r="AF11" s="134"/>
      <c r="AG11" s="4"/>
      <c r="AH11" s="2"/>
      <c r="AI11" s="2"/>
      <c r="AJ11" s="2"/>
      <c r="AK11" s="2"/>
    </row>
    <row r="12" spans="1:37" ht="23.1" customHeight="1" x14ac:dyDescent="0.25">
      <c r="A12" s="135"/>
      <c r="B12" s="120"/>
      <c r="C12" s="121"/>
      <c r="D12" s="122"/>
      <c r="E12" s="121"/>
      <c r="F12" s="64" t="s">
        <v>60</v>
      </c>
      <c r="G12" s="116"/>
      <c r="H12" s="60">
        <f>H17/H6</f>
        <v>0.29654909221244369</v>
      </c>
      <c r="I12" s="65">
        <f>I17/I6</f>
        <v>0.29597258408791927</v>
      </c>
      <c r="J12" s="145"/>
      <c r="K12" s="146"/>
      <c r="L12" s="147"/>
      <c r="M12" s="60">
        <v>0</v>
      </c>
      <c r="N12" s="60">
        <v>0</v>
      </c>
      <c r="O12" s="145"/>
      <c r="P12" s="146"/>
      <c r="Q12" s="147"/>
      <c r="R12" s="60">
        <v>0.5</v>
      </c>
      <c r="S12" s="60">
        <v>0.5</v>
      </c>
      <c r="T12" s="145"/>
      <c r="U12" s="146"/>
      <c r="V12" s="147"/>
      <c r="W12" s="60">
        <v>0</v>
      </c>
      <c r="X12" s="60">
        <v>0</v>
      </c>
      <c r="Y12" s="145"/>
      <c r="Z12" s="146"/>
      <c r="AA12" s="147"/>
      <c r="AB12" s="62">
        <v>0</v>
      </c>
      <c r="AC12" s="62">
        <v>0</v>
      </c>
      <c r="AD12" s="134"/>
      <c r="AE12" s="134"/>
      <c r="AF12" s="134"/>
      <c r="AG12" s="4"/>
      <c r="AH12" s="2"/>
      <c r="AI12" s="2"/>
      <c r="AJ12" s="2"/>
      <c r="AK12" s="2"/>
    </row>
    <row r="13" spans="1:37" ht="23.1" customHeight="1" x14ac:dyDescent="0.25">
      <c r="A13" s="135"/>
      <c r="B13" s="120"/>
      <c r="C13" s="121"/>
      <c r="D13" s="122"/>
      <c r="E13" s="121"/>
      <c r="F13" s="64" t="s">
        <v>61</v>
      </c>
      <c r="G13" s="116"/>
      <c r="H13" s="60">
        <f>H18/H6</f>
        <v>2.3207180817460052E-3</v>
      </c>
      <c r="I13" s="65">
        <f>I18/I6</f>
        <v>2.3853276754316369E-3</v>
      </c>
      <c r="J13" s="145"/>
      <c r="K13" s="146"/>
      <c r="L13" s="147"/>
      <c r="M13" s="60">
        <v>0</v>
      </c>
      <c r="N13" s="60">
        <v>0</v>
      </c>
      <c r="O13" s="145"/>
      <c r="P13" s="146"/>
      <c r="Q13" s="147"/>
      <c r="R13" s="60">
        <v>0</v>
      </c>
      <c r="S13" s="60">
        <v>0</v>
      </c>
      <c r="T13" s="145"/>
      <c r="U13" s="146"/>
      <c r="V13" s="147"/>
      <c r="W13" s="60">
        <v>0</v>
      </c>
      <c r="X13" s="60">
        <v>0</v>
      </c>
      <c r="Y13" s="145"/>
      <c r="Z13" s="146"/>
      <c r="AA13" s="147"/>
      <c r="AB13" s="62">
        <v>1</v>
      </c>
      <c r="AC13" s="62">
        <v>1</v>
      </c>
      <c r="AD13" s="134"/>
      <c r="AE13" s="134"/>
      <c r="AF13" s="134"/>
      <c r="AG13" s="4"/>
      <c r="AH13" s="2"/>
      <c r="AI13" s="2"/>
      <c r="AJ13" s="2"/>
      <c r="AK13" s="2"/>
    </row>
    <row r="14" spans="1:37" ht="23.1" customHeight="1" x14ac:dyDescent="0.25">
      <c r="A14" s="135"/>
      <c r="B14" s="120"/>
      <c r="C14" s="121"/>
      <c r="D14" s="122"/>
      <c r="E14" s="121"/>
      <c r="F14" s="64" t="s">
        <v>62</v>
      </c>
      <c r="G14" s="116"/>
      <c r="H14" s="60">
        <v>0</v>
      </c>
      <c r="I14" s="65">
        <v>0</v>
      </c>
      <c r="J14" s="145"/>
      <c r="K14" s="146"/>
      <c r="L14" s="147"/>
      <c r="M14" s="60">
        <v>0</v>
      </c>
      <c r="N14" s="60">
        <v>0</v>
      </c>
      <c r="O14" s="145"/>
      <c r="P14" s="146"/>
      <c r="Q14" s="147"/>
      <c r="R14" s="60">
        <v>0</v>
      </c>
      <c r="S14" s="60">
        <v>0</v>
      </c>
      <c r="T14" s="145"/>
      <c r="U14" s="146"/>
      <c r="V14" s="147"/>
      <c r="W14" s="60">
        <v>0</v>
      </c>
      <c r="X14" s="60">
        <v>0</v>
      </c>
      <c r="Y14" s="145"/>
      <c r="Z14" s="146"/>
      <c r="AA14" s="147"/>
      <c r="AB14" s="62">
        <v>0</v>
      </c>
      <c r="AC14" s="62">
        <v>0</v>
      </c>
      <c r="AD14" s="134"/>
      <c r="AE14" s="134"/>
      <c r="AF14" s="134"/>
      <c r="AG14" s="4"/>
      <c r="AH14" s="2"/>
      <c r="AI14" s="2"/>
      <c r="AJ14" s="2"/>
      <c r="AK14" s="2"/>
    </row>
    <row r="15" spans="1:37" ht="23.1" customHeight="1" x14ac:dyDescent="0.25">
      <c r="A15" s="135"/>
      <c r="B15" s="120"/>
      <c r="C15" s="121"/>
      <c r="D15" s="122"/>
      <c r="E15" s="121"/>
      <c r="F15" s="64" t="s">
        <v>63</v>
      </c>
      <c r="G15" s="116"/>
      <c r="H15" s="60">
        <f>H19/H6</f>
        <v>0.40690181557511262</v>
      </c>
      <c r="I15" s="65">
        <f>I19/I6</f>
        <v>0.40805483182416141</v>
      </c>
      <c r="J15" s="145"/>
      <c r="K15" s="146"/>
      <c r="L15" s="147"/>
      <c r="M15" s="60">
        <v>1</v>
      </c>
      <c r="N15" s="60">
        <v>1</v>
      </c>
      <c r="O15" s="145"/>
      <c r="P15" s="146"/>
      <c r="Q15" s="147"/>
      <c r="R15" s="60">
        <v>0</v>
      </c>
      <c r="S15" s="60">
        <v>0</v>
      </c>
      <c r="T15" s="145"/>
      <c r="U15" s="146"/>
      <c r="V15" s="147"/>
      <c r="W15" s="60">
        <v>1</v>
      </c>
      <c r="X15" s="60">
        <v>1</v>
      </c>
      <c r="Y15" s="145"/>
      <c r="Z15" s="146"/>
      <c r="AA15" s="147"/>
      <c r="AB15" s="62">
        <v>0</v>
      </c>
      <c r="AC15" s="62">
        <v>0</v>
      </c>
      <c r="AD15" s="134"/>
      <c r="AE15" s="134"/>
      <c r="AF15" s="134"/>
      <c r="AG15" s="4"/>
      <c r="AH15" s="2"/>
      <c r="AI15" s="2"/>
      <c r="AJ15" s="2"/>
      <c r="AK15" s="2"/>
    </row>
    <row r="16" spans="1:37" ht="23.1" customHeight="1" x14ac:dyDescent="0.25">
      <c r="A16" s="135"/>
      <c r="B16" s="120"/>
      <c r="C16" s="121"/>
      <c r="D16" s="122" t="s">
        <v>46</v>
      </c>
      <c r="E16" s="121" t="s">
        <v>64</v>
      </c>
      <c r="F16" s="64" t="s">
        <v>59</v>
      </c>
      <c r="G16" s="116"/>
      <c r="H16" s="53">
        <f>R16</f>
        <v>115005</v>
      </c>
      <c r="I16" s="53">
        <f>S16</f>
        <v>115643</v>
      </c>
      <c r="J16" s="145"/>
      <c r="K16" s="146"/>
      <c r="L16" s="147"/>
      <c r="M16" s="53">
        <v>0</v>
      </c>
      <c r="N16" s="53">
        <v>0</v>
      </c>
      <c r="O16" s="145"/>
      <c r="P16" s="146"/>
      <c r="Q16" s="147"/>
      <c r="R16" s="53">
        <f>R6/2</f>
        <v>115005</v>
      </c>
      <c r="S16" s="53">
        <f>S6/2</f>
        <v>115643</v>
      </c>
      <c r="T16" s="145"/>
      <c r="U16" s="146"/>
      <c r="V16" s="147"/>
      <c r="W16" s="53">
        <v>0</v>
      </c>
      <c r="X16" s="53">
        <v>0</v>
      </c>
      <c r="Y16" s="145"/>
      <c r="Z16" s="146"/>
      <c r="AA16" s="147"/>
      <c r="AB16" s="58">
        <v>0</v>
      </c>
      <c r="AC16" s="58">
        <v>0</v>
      </c>
      <c r="AD16" s="134"/>
      <c r="AE16" s="134"/>
      <c r="AF16" s="134"/>
      <c r="AG16" s="4"/>
      <c r="AH16" s="2"/>
      <c r="AI16" s="2"/>
      <c r="AJ16" s="2"/>
      <c r="AK16" s="2"/>
    </row>
    <row r="17" spans="1:37" ht="23.1" customHeight="1" x14ac:dyDescent="0.25">
      <c r="A17" s="135"/>
      <c r="B17" s="120"/>
      <c r="C17" s="121"/>
      <c r="D17" s="122"/>
      <c r="E17" s="121"/>
      <c r="F17" s="64" t="s">
        <v>60</v>
      </c>
      <c r="G17" s="116"/>
      <c r="H17" s="53">
        <f>R17</f>
        <v>115005</v>
      </c>
      <c r="I17" s="53">
        <f>S17</f>
        <v>115643</v>
      </c>
      <c r="J17" s="145"/>
      <c r="K17" s="146"/>
      <c r="L17" s="147"/>
      <c r="M17" s="53">
        <v>0</v>
      </c>
      <c r="N17" s="53">
        <v>0</v>
      </c>
      <c r="O17" s="145"/>
      <c r="P17" s="146"/>
      <c r="Q17" s="147"/>
      <c r="R17" s="53">
        <f>R6/2</f>
        <v>115005</v>
      </c>
      <c r="S17" s="53">
        <f>S6/2</f>
        <v>115643</v>
      </c>
      <c r="T17" s="145"/>
      <c r="U17" s="146"/>
      <c r="V17" s="147"/>
      <c r="W17" s="53">
        <v>0</v>
      </c>
      <c r="X17" s="53">
        <v>0</v>
      </c>
      <c r="Y17" s="145"/>
      <c r="Z17" s="146"/>
      <c r="AA17" s="147"/>
      <c r="AB17" s="58">
        <v>0</v>
      </c>
      <c r="AC17" s="58">
        <v>0</v>
      </c>
      <c r="AD17" s="134"/>
      <c r="AE17" s="134"/>
      <c r="AF17" s="134"/>
      <c r="AG17" s="4"/>
      <c r="AH17" s="2"/>
      <c r="AI17" s="2"/>
      <c r="AJ17" s="2"/>
      <c r="AK17" s="2"/>
    </row>
    <row r="18" spans="1:37" ht="23.1" customHeight="1" x14ac:dyDescent="0.25">
      <c r="A18" s="135"/>
      <c r="B18" s="120"/>
      <c r="C18" s="121"/>
      <c r="D18" s="122"/>
      <c r="E18" s="121"/>
      <c r="F18" s="64" t="s">
        <v>61</v>
      </c>
      <c r="G18" s="116"/>
      <c r="H18" s="53">
        <f>AB18</f>
        <v>900</v>
      </c>
      <c r="I18" s="53">
        <f>AC18</f>
        <v>932</v>
      </c>
      <c r="J18" s="145"/>
      <c r="K18" s="146"/>
      <c r="L18" s="147"/>
      <c r="M18" s="53">
        <v>0</v>
      </c>
      <c r="N18" s="53">
        <v>0</v>
      </c>
      <c r="O18" s="145"/>
      <c r="P18" s="146"/>
      <c r="Q18" s="147"/>
      <c r="R18" s="53">
        <v>0</v>
      </c>
      <c r="S18" s="53">
        <v>0</v>
      </c>
      <c r="T18" s="145"/>
      <c r="U18" s="146"/>
      <c r="V18" s="147"/>
      <c r="W18" s="53">
        <v>0</v>
      </c>
      <c r="X18" s="53">
        <v>0</v>
      </c>
      <c r="Y18" s="145"/>
      <c r="Z18" s="146"/>
      <c r="AA18" s="147"/>
      <c r="AB18" s="58">
        <f>AB6</f>
        <v>900</v>
      </c>
      <c r="AC18" s="58">
        <f>AC6</f>
        <v>932</v>
      </c>
      <c r="AD18" s="134"/>
      <c r="AE18" s="134"/>
      <c r="AF18" s="134"/>
      <c r="AG18" s="4"/>
      <c r="AH18" s="2"/>
      <c r="AI18" s="2"/>
      <c r="AJ18" s="2"/>
      <c r="AK18" s="2"/>
    </row>
    <row r="19" spans="1:37" ht="23.1" customHeight="1" x14ac:dyDescent="0.25">
      <c r="A19" s="135"/>
      <c r="B19" s="120"/>
      <c r="C19" s="121"/>
      <c r="D19" s="122"/>
      <c r="E19" s="121"/>
      <c r="F19" s="64" t="s">
        <v>63</v>
      </c>
      <c r="G19" s="116"/>
      <c r="H19" s="53">
        <f>M19+W19</f>
        <v>157801</v>
      </c>
      <c r="I19" s="53">
        <f>N19+X19</f>
        <v>159436</v>
      </c>
      <c r="J19" s="148"/>
      <c r="K19" s="149"/>
      <c r="L19" s="150"/>
      <c r="M19" s="53">
        <f>M6</f>
        <v>132801</v>
      </c>
      <c r="N19" s="53">
        <f>N6</f>
        <v>133294</v>
      </c>
      <c r="O19" s="148"/>
      <c r="P19" s="149"/>
      <c r="Q19" s="150"/>
      <c r="R19" s="53">
        <v>0</v>
      </c>
      <c r="S19" s="53">
        <v>0</v>
      </c>
      <c r="T19" s="148"/>
      <c r="U19" s="149"/>
      <c r="V19" s="150"/>
      <c r="W19" s="53">
        <f>W6</f>
        <v>25000</v>
      </c>
      <c r="X19" s="53">
        <f>X6</f>
        <v>26142</v>
      </c>
      <c r="Y19" s="148"/>
      <c r="Z19" s="149"/>
      <c r="AA19" s="150"/>
      <c r="AB19" s="58">
        <v>0</v>
      </c>
      <c r="AC19" s="58">
        <v>0</v>
      </c>
      <c r="AD19" s="134"/>
      <c r="AE19" s="134"/>
      <c r="AF19" s="134"/>
      <c r="AG19" s="4"/>
      <c r="AH19" s="2"/>
      <c r="AI19" s="2"/>
      <c r="AJ19" s="2"/>
      <c r="AK19" s="2"/>
    </row>
    <row r="20" spans="1:37" ht="23.1" customHeight="1" x14ac:dyDescent="0.25">
      <c r="A20" s="135"/>
      <c r="B20" s="120"/>
      <c r="C20" s="122" t="s">
        <v>65</v>
      </c>
      <c r="D20" s="122"/>
      <c r="E20" s="122"/>
      <c r="F20" s="155" t="s">
        <v>66</v>
      </c>
      <c r="G20" s="116"/>
      <c r="H20" s="53" t="s">
        <v>67</v>
      </c>
      <c r="I20" s="53" t="s">
        <v>68</v>
      </c>
      <c r="J20" s="116" t="s">
        <v>69</v>
      </c>
      <c r="K20" s="116"/>
      <c r="L20" s="116"/>
      <c r="M20" s="53" t="s">
        <v>70</v>
      </c>
      <c r="N20" s="53" t="s">
        <v>70</v>
      </c>
      <c r="O20" s="116" t="s">
        <v>71</v>
      </c>
      <c r="P20" s="116"/>
      <c r="Q20" s="116"/>
      <c r="R20" s="53" t="s">
        <v>72</v>
      </c>
      <c r="S20" s="53" t="s">
        <v>73</v>
      </c>
      <c r="T20" s="116" t="s">
        <v>74</v>
      </c>
      <c r="U20" s="116"/>
      <c r="V20" s="116"/>
      <c r="W20" s="53" t="s">
        <v>75</v>
      </c>
      <c r="X20" s="53" t="s">
        <v>76</v>
      </c>
      <c r="Y20" s="116" t="s">
        <v>77</v>
      </c>
      <c r="Z20" s="116"/>
      <c r="AA20" s="116"/>
      <c r="AB20" s="58" t="s">
        <v>78</v>
      </c>
      <c r="AC20" s="58" t="s">
        <v>78</v>
      </c>
      <c r="AD20" s="132" t="s">
        <v>78</v>
      </c>
      <c r="AE20" s="132"/>
      <c r="AF20" s="132"/>
      <c r="AG20" s="4"/>
      <c r="AH20" s="2"/>
      <c r="AI20" s="2"/>
      <c r="AJ20" s="2"/>
      <c r="AK20" s="2"/>
    </row>
    <row r="21" spans="1:37" ht="23.1" customHeight="1" x14ac:dyDescent="0.25">
      <c r="A21" s="135"/>
      <c r="B21" s="120"/>
      <c r="C21" s="122" t="s">
        <v>79</v>
      </c>
      <c r="D21" s="122"/>
      <c r="E21" s="122"/>
      <c r="F21" s="155"/>
      <c r="G21" s="116"/>
      <c r="H21" s="53">
        <v>100000</v>
      </c>
      <c r="I21" s="53">
        <v>136000</v>
      </c>
      <c r="J21" s="140" t="s">
        <v>80</v>
      </c>
      <c r="K21" s="140"/>
      <c r="L21" s="140"/>
      <c r="M21" s="53">
        <v>21250</v>
      </c>
      <c r="N21" s="55">
        <v>21250</v>
      </c>
      <c r="O21" s="140" t="s">
        <v>81</v>
      </c>
      <c r="P21" s="140"/>
      <c r="Q21" s="140"/>
      <c r="R21" s="53">
        <v>37500</v>
      </c>
      <c r="S21" s="53">
        <v>53767</v>
      </c>
      <c r="T21" s="140" t="s">
        <v>82</v>
      </c>
      <c r="U21" s="140"/>
      <c r="V21" s="140"/>
      <c r="W21" s="53">
        <v>41250</v>
      </c>
      <c r="X21" s="55">
        <v>60982</v>
      </c>
      <c r="Y21" s="140" t="s">
        <v>83</v>
      </c>
      <c r="Z21" s="140"/>
      <c r="AA21" s="140"/>
      <c r="AB21" s="67">
        <v>3150</v>
      </c>
      <c r="AC21" s="67">
        <v>3150</v>
      </c>
      <c r="AD21" s="132" t="s">
        <v>84</v>
      </c>
      <c r="AE21" s="132"/>
      <c r="AF21" s="132"/>
      <c r="AG21" s="4"/>
      <c r="AH21" s="2"/>
      <c r="AI21" s="2"/>
      <c r="AJ21" s="2"/>
      <c r="AK21" s="2"/>
    </row>
    <row r="22" spans="1:37" ht="27.6" customHeight="1" x14ac:dyDescent="0.25">
      <c r="A22" s="135"/>
      <c r="B22" s="120"/>
      <c r="C22" s="122" t="s">
        <v>57</v>
      </c>
      <c r="D22" s="122"/>
      <c r="E22" s="122"/>
      <c r="F22" s="64" t="s">
        <v>85</v>
      </c>
      <c r="G22" s="116"/>
      <c r="H22" s="60">
        <v>0.6</v>
      </c>
      <c r="I22" s="60">
        <v>0.66</v>
      </c>
      <c r="J22" s="162"/>
      <c r="K22" s="163"/>
      <c r="L22" s="164"/>
      <c r="M22" s="60">
        <v>0.73</v>
      </c>
      <c r="N22" s="60">
        <v>0.88</v>
      </c>
      <c r="O22" s="162"/>
      <c r="P22" s="163"/>
      <c r="Q22" s="164"/>
      <c r="R22" s="60">
        <v>1</v>
      </c>
      <c r="S22" s="60">
        <v>1</v>
      </c>
      <c r="T22" s="162"/>
      <c r="U22" s="163"/>
      <c r="V22" s="164"/>
      <c r="W22" s="60">
        <v>0</v>
      </c>
      <c r="X22" s="60">
        <v>0</v>
      </c>
      <c r="Y22" s="162"/>
      <c r="Z22" s="163"/>
      <c r="AA22" s="164"/>
      <c r="AB22" s="62">
        <v>0</v>
      </c>
      <c r="AC22" s="62">
        <v>0</v>
      </c>
      <c r="AD22" s="134"/>
      <c r="AE22" s="134"/>
      <c r="AF22" s="134"/>
      <c r="AG22" s="4"/>
      <c r="AH22" s="2"/>
      <c r="AI22" s="2"/>
      <c r="AJ22" s="2"/>
      <c r="AK22" s="2"/>
    </row>
    <row r="23" spans="1:37" ht="24" customHeight="1" x14ac:dyDescent="0.25">
      <c r="A23" s="135"/>
      <c r="B23" s="120"/>
      <c r="C23" s="121" t="s">
        <v>86</v>
      </c>
      <c r="D23" s="122" t="s">
        <v>46</v>
      </c>
      <c r="E23" s="121" t="s">
        <v>87</v>
      </c>
      <c r="F23" s="51" t="s">
        <v>48</v>
      </c>
      <c r="G23" s="123" t="s">
        <v>49</v>
      </c>
      <c r="H23" s="55">
        <f t="shared" ref="H23:K26" si="1">M23+R23</f>
        <v>38224</v>
      </c>
      <c r="I23" s="53">
        <f t="shared" si="1"/>
        <v>41417</v>
      </c>
      <c r="J23" s="53">
        <f t="shared" si="1"/>
        <v>36497</v>
      </c>
      <c r="K23" s="53">
        <f t="shared" si="1"/>
        <v>39065</v>
      </c>
      <c r="L23" s="56">
        <v>7.0000000000000007E-2</v>
      </c>
      <c r="M23" s="53">
        <v>5000</v>
      </c>
      <c r="N23" s="53">
        <v>4896</v>
      </c>
      <c r="O23" s="53">
        <v>4729</v>
      </c>
      <c r="P23" s="53">
        <v>4641</v>
      </c>
      <c r="Q23" s="56">
        <v>-1.9E-2</v>
      </c>
      <c r="R23" s="53">
        <v>33224</v>
      </c>
      <c r="S23" s="53">
        <v>36521</v>
      </c>
      <c r="T23" s="53">
        <v>31768</v>
      </c>
      <c r="U23" s="53">
        <v>34424</v>
      </c>
      <c r="V23" s="68">
        <v>8.4000000000000005E-2</v>
      </c>
      <c r="W23" s="116" t="s">
        <v>51</v>
      </c>
      <c r="X23" s="116"/>
      <c r="Y23" s="116"/>
      <c r="Z23" s="116"/>
      <c r="AA23" s="116"/>
      <c r="AB23" s="132" t="s">
        <v>51</v>
      </c>
      <c r="AC23" s="132"/>
      <c r="AD23" s="132"/>
      <c r="AE23" s="132"/>
      <c r="AF23" s="132"/>
      <c r="AG23" s="4"/>
      <c r="AH23" s="2"/>
      <c r="AI23" s="2"/>
      <c r="AJ23" s="2"/>
      <c r="AK23" s="2"/>
    </row>
    <row r="24" spans="1:37" ht="25.5" customHeight="1" x14ac:dyDescent="0.25">
      <c r="A24" s="135"/>
      <c r="B24" s="120"/>
      <c r="C24" s="121"/>
      <c r="D24" s="122"/>
      <c r="E24" s="121"/>
      <c r="F24" s="51" t="s">
        <v>50</v>
      </c>
      <c r="G24" s="116"/>
      <c r="H24" s="55">
        <f t="shared" si="1"/>
        <v>14850</v>
      </c>
      <c r="I24" s="53">
        <f t="shared" si="1"/>
        <v>16546</v>
      </c>
      <c r="J24" s="53">
        <f t="shared" si="1"/>
        <v>13031</v>
      </c>
      <c r="K24" s="53">
        <f t="shared" si="1"/>
        <v>15553</v>
      </c>
      <c r="L24" s="56">
        <v>0.193</v>
      </c>
      <c r="M24" s="55">
        <v>1450</v>
      </c>
      <c r="N24" s="53">
        <v>1673</v>
      </c>
      <c r="O24" s="53">
        <v>1277</v>
      </c>
      <c r="P24" s="53">
        <v>1439</v>
      </c>
      <c r="Q24" s="56">
        <v>0.127</v>
      </c>
      <c r="R24" s="53">
        <v>13400</v>
      </c>
      <c r="S24" s="53">
        <v>14873</v>
      </c>
      <c r="T24" s="53">
        <v>11754</v>
      </c>
      <c r="U24" s="53">
        <v>14114</v>
      </c>
      <c r="V24" s="68">
        <v>0.20100000000000001</v>
      </c>
      <c r="W24" s="116"/>
      <c r="X24" s="116"/>
      <c r="Y24" s="116"/>
      <c r="Z24" s="116"/>
      <c r="AA24" s="116"/>
      <c r="AB24" s="132"/>
      <c r="AC24" s="132"/>
      <c r="AD24" s="132"/>
      <c r="AE24" s="132"/>
      <c r="AF24" s="132"/>
      <c r="AG24" s="4"/>
      <c r="AH24" s="2"/>
      <c r="AI24" s="2"/>
      <c r="AJ24" s="2"/>
      <c r="AK24" s="2"/>
    </row>
    <row r="25" spans="1:37" ht="29.1" customHeight="1" x14ac:dyDescent="0.25">
      <c r="A25" s="135"/>
      <c r="B25" s="120"/>
      <c r="C25" s="121"/>
      <c r="D25" s="122"/>
      <c r="E25" s="121"/>
      <c r="F25" s="51" t="s">
        <v>88</v>
      </c>
      <c r="G25" s="116"/>
      <c r="H25" s="55">
        <f>M25+R25</f>
        <v>53074</v>
      </c>
      <c r="I25" s="53">
        <f t="shared" si="1"/>
        <v>57963</v>
      </c>
      <c r="J25" s="53">
        <f t="shared" si="1"/>
        <v>49528</v>
      </c>
      <c r="K25" s="53">
        <f t="shared" si="1"/>
        <v>54618</v>
      </c>
      <c r="L25" s="56">
        <v>0.10299999999999999</v>
      </c>
      <c r="M25" s="53">
        <f>M23+M24</f>
        <v>6450</v>
      </c>
      <c r="N25" s="53">
        <f t="shared" ref="N25:P25" si="2">N23+N24</f>
        <v>6569</v>
      </c>
      <c r="O25" s="53">
        <f t="shared" si="2"/>
        <v>6006</v>
      </c>
      <c r="P25" s="53">
        <f t="shared" si="2"/>
        <v>6080</v>
      </c>
      <c r="Q25" s="56">
        <v>1.2E-2</v>
      </c>
      <c r="R25" s="53">
        <f>R23+R24</f>
        <v>46624</v>
      </c>
      <c r="S25" s="53">
        <f>S23+S24</f>
        <v>51394</v>
      </c>
      <c r="T25" s="53">
        <f t="shared" ref="T25:U25" si="3">T23+T24</f>
        <v>43522</v>
      </c>
      <c r="U25" s="53">
        <f t="shared" si="3"/>
        <v>48538</v>
      </c>
      <c r="V25" s="68">
        <v>0.115</v>
      </c>
      <c r="W25" s="116"/>
      <c r="X25" s="116"/>
      <c r="Y25" s="116"/>
      <c r="Z25" s="116"/>
      <c r="AA25" s="116"/>
      <c r="AB25" s="132"/>
      <c r="AC25" s="132"/>
      <c r="AD25" s="132"/>
      <c r="AE25" s="132"/>
      <c r="AF25" s="132"/>
      <c r="AG25" s="4"/>
      <c r="AH25" s="2"/>
      <c r="AI25" s="2"/>
      <c r="AJ25" s="2"/>
      <c r="AK25" s="2"/>
    </row>
    <row r="26" spans="1:37" ht="29.1" customHeight="1" x14ac:dyDescent="0.25">
      <c r="A26" s="135"/>
      <c r="B26" s="120"/>
      <c r="C26" s="121"/>
      <c r="D26" s="122"/>
      <c r="E26" s="121"/>
      <c r="F26" s="51" t="s">
        <v>89</v>
      </c>
      <c r="G26" s="116"/>
      <c r="H26" s="55">
        <f>M26+R26</f>
        <v>1100</v>
      </c>
      <c r="I26" s="53">
        <f t="shared" si="1"/>
        <v>1204</v>
      </c>
      <c r="J26" s="53">
        <f t="shared" si="1"/>
        <v>1100</v>
      </c>
      <c r="K26" s="53">
        <f t="shared" si="1"/>
        <v>1204</v>
      </c>
      <c r="L26" s="56">
        <v>0.10299999999999999</v>
      </c>
      <c r="M26" s="55">
        <v>0</v>
      </c>
      <c r="N26" s="55">
        <v>0</v>
      </c>
      <c r="O26" s="55">
        <v>0</v>
      </c>
      <c r="P26" s="55">
        <v>0</v>
      </c>
      <c r="Q26" s="54">
        <v>0</v>
      </c>
      <c r="R26" s="55">
        <v>1100</v>
      </c>
      <c r="S26" s="55">
        <v>1204</v>
      </c>
      <c r="T26" s="55">
        <v>1100</v>
      </c>
      <c r="U26" s="55">
        <v>1204</v>
      </c>
      <c r="V26" s="69">
        <v>9.5000000000000001E-2</v>
      </c>
      <c r="W26" s="116"/>
      <c r="X26" s="116"/>
      <c r="Y26" s="116"/>
      <c r="Z26" s="116"/>
      <c r="AA26" s="116"/>
      <c r="AB26" s="132"/>
      <c r="AC26" s="132"/>
      <c r="AD26" s="132"/>
      <c r="AE26" s="132"/>
      <c r="AF26" s="132"/>
      <c r="AG26" s="4"/>
      <c r="AH26" s="2"/>
      <c r="AI26" s="2"/>
      <c r="AJ26" s="2"/>
      <c r="AK26" s="2"/>
    </row>
    <row r="27" spans="1:37" ht="29.1" customHeight="1" x14ac:dyDescent="0.25">
      <c r="A27" s="135"/>
      <c r="B27" s="120"/>
      <c r="C27" s="121"/>
      <c r="D27" s="122"/>
      <c r="E27" s="121"/>
      <c r="F27" s="51" t="s">
        <v>90</v>
      </c>
      <c r="G27" s="116"/>
      <c r="H27" s="55">
        <f>M27+R27</f>
        <v>54174</v>
      </c>
      <c r="I27" s="53">
        <f>N27+S27</f>
        <v>59048</v>
      </c>
      <c r="J27" s="53">
        <f>O27+T27</f>
        <v>49972</v>
      </c>
      <c r="K27" s="53">
        <f>P27+U27</f>
        <v>54987</v>
      </c>
      <c r="L27" s="56">
        <v>0.10299999999999999</v>
      </c>
      <c r="M27" s="55">
        <v>6450</v>
      </c>
      <c r="N27" s="55">
        <v>6450</v>
      </c>
      <c r="O27" s="55">
        <v>6450</v>
      </c>
      <c r="P27" s="55">
        <v>6450</v>
      </c>
      <c r="Q27" s="56">
        <v>1.2E-2</v>
      </c>
      <c r="R27" s="55">
        <f>R25+R26</f>
        <v>47724</v>
      </c>
      <c r="S27" s="53">
        <f>S25+S26</f>
        <v>52598</v>
      </c>
      <c r="T27" s="53">
        <v>43522</v>
      </c>
      <c r="U27" s="53">
        <v>48537</v>
      </c>
      <c r="V27" s="68">
        <v>0.115</v>
      </c>
      <c r="W27" s="116"/>
      <c r="X27" s="116"/>
      <c r="Y27" s="116"/>
      <c r="Z27" s="116"/>
      <c r="AA27" s="116"/>
      <c r="AB27" s="132"/>
      <c r="AC27" s="132"/>
      <c r="AD27" s="132"/>
      <c r="AE27" s="132"/>
      <c r="AF27" s="132"/>
      <c r="AG27" s="4"/>
      <c r="AH27" s="2"/>
      <c r="AI27" s="2"/>
      <c r="AJ27" s="2"/>
      <c r="AK27" s="2"/>
    </row>
    <row r="28" spans="1:37" ht="30.6" customHeight="1" x14ac:dyDescent="0.25">
      <c r="A28" s="135"/>
      <c r="B28" s="120"/>
      <c r="C28" s="121"/>
      <c r="D28" s="122"/>
      <c r="E28" s="121"/>
      <c r="F28" s="49" t="s">
        <v>91</v>
      </c>
      <c r="G28" s="116"/>
      <c r="H28" s="60">
        <v>1</v>
      </c>
      <c r="I28" s="60">
        <v>1</v>
      </c>
      <c r="J28" s="142"/>
      <c r="K28" s="143"/>
      <c r="L28" s="144"/>
      <c r="M28" s="60">
        <v>1</v>
      </c>
      <c r="N28" s="60">
        <v>1</v>
      </c>
      <c r="O28" s="142"/>
      <c r="P28" s="143"/>
      <c r="Q28" s="144"/>
      <c r="R28" s="60">
        <v>1</v>
      </c>
      <c r="S28" s="60">
        <v>1</v>
      </c>
      <c r="T28" s="142"/>
      <c r="U28" s="143"/>
      <c r="V28" s="144"/>
      <c r="W28" s="116" t="s">
        <v>51</v>
      </c>
      <c r="X28" s="116"/>
      <c r="Y28" s="142"/>
      <c r="Z28" s="143"/>
      <c r="AA28" s="144"/>
      <c r="AB28" s="132" t="s">
        <v>51</v>
      </c>
      <c r="AC28" s="132"/>
      <c r="AD28" s="134"/>
      <c r="AE28" s="134"/>
      <c r="AF28" s="134"/>
      <c r="AG28" s="4"/>
      <c r="AH28" s="2"/>
      <c r="AI28" s="2"/>
      <c r="AJ28" s="2"/>
      <c r="AK28" s="2"/>
    </row>
    <row r="29" spans="1:37" ht="23.1" customHeight="1" x14ac:dyDescent="0.25">
      <c r="A29" s="135"/>
      <c r="B29" s="120"/>
      <c r="C29" s="121"/>
      <c r="D29" s="122" t="s">
        <v>57</v>
      </c>
      <c r="E29" s="121" t="s">
        <v>92</v>
      </c>
      <c r="F29" s="49" t="s">
        <v>93</v>
      </c>
      <c r="G29" s="116"/>
      <c r="H29" s="68">
        <f>H31/H25</f>
        <v>0.95760636093002227</v>
      </c>
      <c r="I29" s="68">
        <f>I31/I25</f>
        <v>0.95603833479978606</v>
      </c>
      <c r="J29" s="145"/>
      <c r="K29" s="146"/>
      <c r="L29" s="147"/>
      <c r="M29" s="68">
        <f>M31/M25</f>
        <v>1</v>
      </c>
      <c r="N29" s="68">
        <f>N31/N25</f>
        <v>1</v>
      </c>
      <c r="O29" s="145"/>
      <c r="P29" s="146"/>
      <c r="Q29" s="147"/>
      <c r="R29" s="68">
        <f>R31/R25</f>
        <v>0.95174159231297184</v>
      </c>
      <c r="S29" s="68">
        <f>S31/S25</f>
        <v>0.95041930964704047</v>
      </c>
      <c r="T29" s="145"/>
      <c r="U29" s="146"/>
      <c r="V29" s="147"/>
      <c r="W29" s="116"/>
      <c r="X29" s="116"/>
      <c r="Y29" s="145"/>
      <c r="Z29" s="146"/>
      <c r="AA29" s="147"/>
      <c r="AB29" s="132"/>
      <c r="AC29" s="132"/>
      <c r="AD29" s="134"/>
      <c r="AE29" s="134"/>
      <c r="AF29" s="134"/>
      <c r="AG29" s="4"/>
      <c r="AH29" s="2"/>
      <c r="AI29" s="2"/>
      <c r="AJ29" s="2"/>
      <c r="AK29" s="2"/>
    </row>
    <row r="30" spans="1:37" ht="23.1" customHeight="1" x14ac:dyDescent="0.25">
      <c r="A30" s="135"/>
      <c r="B30" s="120"/>
      <c r="C30" s="121"/>
      <c r="D30" s="122"/>
      <c r="E30" s="121"/>
      <c r="F30" s="70" t="s">
        <v>94</v>
      </c>
      <c r="G30" s="116"/>
      <c r="H30" s="68">
        <f>H32/H25</f>
        <v>4.2393639069977763E-2</v>
      </c>
      <c r="I30" s="68">
        <f>I32/I25</f>
        <v>4.3961665200213933E-2</v>
      </c>
      <c r="J30" s="145"/>
      <c r="K30" s="146"/>
      <c r="L30" s="147"/>
      <c r="M30" s="68">
        <v>0</v>
      </c>
      <c r="N30" s="68">
        <v>0</v>
      </c>
      <c r="O30" s="145"/>
      <c r="P30" s="146"/>
      <c r="Q30" s="147"/>
      <c r="R30" s="68">
        <f>R32/R25</f>
        <v>4.8258407687028139E-2</v>
      </c>
      <c r="S30" s="68">
        <f>S32/S25</f>
        <v>4.9580690352959492E-2</v>
      </c>
      <c r="T30" s="145"/>
      <c r="U30" s="146"/>
      <c r="V30" s="147"/>
      <c r="W30" s="116"/>
      <c r="X30" s="116"/>
      <c r="Y30" s="145"/>
      <c r="Z30" s="146"/>
      <c r="AA30" s="147"/>
      <c r="AB30" s="132"/>
      <c r="AC30" s="132"/>
      <c r="AD30" s="134"/>
      <c r="AE30" s="134"/>
      <c r="AF30" s="134"/>
      <c r="AG30" s="4"/>
      <c r="AH30" s="2"/>
      <c r="AI30" s="2"/>
      <c r="AJ30" s="2"/>
      <c r="AK30" s="2"/>
    </row>
    <row r="31" spans="1:37" ht="23.1" customHeight="1" x14ac:dyDescent="0.25">
      <c r="A31" s="135"/>
      <c r="B31" s="120"/>
      <c r="C31" s="121"/>
      <c r="D31" s="122" t="s">
        <v>46</v>
      </c>
      <c r="E31" s="121" t="s">
        <v>95</v>
      </c>
      <c r="F31" s="49" t="s">
        <v>93</v>
      </c>
      <c r="G31" s="116"/>
      <c r="H31" s="53">
        <f>M31+R31</f>
        <v>50824</v>
      </c>
      <c r="I31" s="53">
        <f>N31+S31</f>
        <v>55414.85</v>
      </c>
      <c r="J31" s="145"/>
      <c r="K31" s="146"/>
      <c r="L31" s="147"/>
      <c r="M31" s="53">
        <f>M25</f>
        <v>6450</v>
      </c>
      <c r="N31" s="53">
        <f>N25</f>
        <v>6569</v>
      </c>
      <c r="O31" s="145"/>
      <c r="P31" s="146"/>
      <c r="Q31" s="147"/>
      <c r="R31" s="53">
        <f>R25-R32</f>
        <v>44374</v>
      </c>
      <c r="S31" s="53">
        <f>S25-S32</f>
        <v>48845.85</v>
      </c>
      <c r="T31" s="145"/>
      <c r="U31" s="146"/>
      <c r="V31" s="147"/>
      <c r="W31" s="116"/>
      <c r="X31" s="116"/>
      <c r="Y31" s="145"/>
      <c r="Z31" s="146"/>
      <c r="AA31" s="147"/>
      <c r="AB31" s="132"/>
      <c r="AC31" s="132"/>
      <c r="AD31" s="134"/>
      <c r="AE31" s="134"/>
      <c r="AF31" s="134"/>
      <c r="AG31" s="4"/>
      <c r="AH31" s="2"/>
      <c r="AI31" s="2"/>
      <c r="AJ31" s="2"/>
      <c r="AK31" s="2"/>
    </row>
    <row r="32" spans="1:37" ht="23.1" customHeight="1" x14ac:dyDescent="0.25">
      <c r="A32" s="135"/>
      <c r="B32" s="120"/>
      <c r="C32" s="121"/>
      <c r="D32" s="122"/>
      <c r="E32" s="121"/>
      <c r="F32" s="70" t="s">
        <v>94</v>
      </c>
      <c r="G32" s="116"/>
      <c r="H32" s="55">
        <f>M32+R32</f>
        <v>2250</v>
      </c>
      <c r="I32" s="53">
        <f>N32+S32</f>
        <v>2548.15</v>
      </c>
      <c r="J32" s="148"/>
      <c r="K32" s="149"/>
      <c r="L32" s="150"/>
      <c r="M32" s="53">
        <v>0</v>
      </c>
      <c r="N32" s="53">
        <v>0</v>
      </c>
      <c r="O32" s="148"/>
      <c r="P32" s="149"/>
      <c r="Q32" s="150"/>
      <c r="R32" s="53">
        <v>2250</v>
      </c>
      <c r="S32" s="53">
        <v>2548.15</v>
      </c>
      <c r="T32" s="148"/>
      <c r="U32" s="149"/>
      <c r="V32" s="150"/>
      <c r="W32" s="116"/>
      <c r="X32" s="116"/>
      <c r="Y32" s="148"/>
      <c r="Z32" s="149"/>
      <c r="AA32" s="150"/>
      <c r="AB32" s="132"/>
      <c r="AC32" s="132"/>
      <c r="AD32" s="134"/>
      <c r="AE32" s="134"/>
      <c r="AF32" s="134"/>
      <c r="AG32" s="4"/>
      <c r="AH32" s="2"/>
      <c r="AI32" s="2"/>
      <c r="AJ32" s="2"/>
      <c r="AK32" s="2"/>
    </row>
    <row r="33" spans="1:37" ht="21.6" customHeight="1" x14ac:dyDescent="0.25">
      <c r="A33" s="135"/>
      <c r="B33" s="120"/>
      <c r="C33" s="122" t="s">
        <v>65</v>
      </c>
      <c r="D33" s="122"/>
      <c r="E33" s="122"/>
      <c r="F33" s="125" t="s">
        <v>96</v>
      </c>
      <c r="G33" s="116"/>
      <c r="H33" s="53" t="s">
        <v>97</v>
      </c>
      <c r="I33" s="53" t="s">
        <v>98</v>
      </c>
      <c r="J33" s="116" t="s">
        <v>99</v>
      </c>
      <c r="K33" s="116"/>
      <c r="L33" s="116"/>
      <c r="M33" s="53" t="s">
        <v>70</v>
      </c>
      <c r="N33" s="53" t="s">
        <v>70</v>
      </c>
      <c r="O33" s="116" t="s">
        <v>71</v>
      </c>
      <c r="P33" s="116"/>
      <c r="Q33" s="116"/>
      <c r="R33" s="53" t="s">
        <v>72</v>
      </c>
      <c r="S33" s="53" t="s">
        <v>73</v>
      </c>
      <c r="T33" s="116" t="s">
        <v>74</v>
      </c>
      <c r="U33" s="116"/>
      <c r="V33" s="116"/>
      <c r="W33" s="116"/>
      <c r="X33" s="116"/>
      <c r="Y33" s="116" t="s">
        <v>51</v>
      </c>
      <c r="Z33" s="116"/>
      <c r="AA33" s="116"/>
      <c r="AB33" s="132"/>
      <c r="AC33" s="132"/>
      <c r="AD33" s="132" t="s">
        <v>51</v>
      </c>
      <c r="AE33" s="132"/>
      <c r="AF33" s="132"/>
      <c r="AG33" s="4"/>
      <c r="AH33" s="2"/>
      <c r="AI33" s="2"/>
      <c r="AJ33" s="2"/>
      <c r="AK33" s="2"/>
    </row>
    <row r="34" spans="1:37" ht="21.6" customHeight="1" x14ac:dyDescent="0.25">
      <c r="A34" s="135"/>
      <c r="B34" s="120"/>
      <c r="C34" s="122" t="s">
        <v>79</v>
      </c>
      <c r="D34" s="122"/>
      <c r="E34" s="122"/>
      <c r="F34" s="125"/>
      <c r="G34" s="116"/>
      <c r="H34" s="55">
        <f>M34+R34</f>
        <v>58750</v>
      </c>
      <c r="I34" s="53">
        <v>75017</v>
      </c>
      <c r="J34" s="140" t="s">
        <v>100</v>
      </c>
      <c r="K34" s="140"/>
      <c r="L34" s="140"/>
      <c r="M34" s="53">
        <v>21250</v>
      </c>
      <c r="N34" s="55">
        <v>21250</v>
      </c>
      <c r="O34" s="140" t="s">
        <v>81</v>
      </c>
      <c r="P34" s="140"/>
      <c r="Q34" s="140"/>
      <c r="R34" s="53">
        <v>37500</v>
      </c>
      <c r="S34" s="53">
        <v>53767</v>
      </c>
      <c r="T34" s="140" t="s">
        <v>82</v>
      </c>
      <c r="U34" s="140"/>
      <c r="V34" s="140"/>
      <c r="W34" s="116"/>
      <c r="X34" s="116"/>
      <c r="Y34" s="116"/>
      <c r="Z34" s="116"/>
      <c r="AA34" s="116"/>
      <c r="AB34" s="132"/>
      <c r="AC34" s="132"/>
      <c r="AD34" s="132"/>
      <c r="AE34" s="132"/>
      <c r="AF34" s="132"/>
      <c r="AG34" s="4"/>
      <c r="AH34" s="2"/>
      <c r="AI34" s="2"/>
      <c r="AJ34" s="2"/>
      <c r="AK34" s="2"/>
    </row>
    <row r="35" spans="1:37" ht="24.6" customHeight="1" x14ac:dyDescent="0.25">
      <c r="A35" s="135"/>
      <c r="B35" s="120"/>
      <c r="C35" s="122" t="s">
        <v>57</v>
      </c>
      <c r="D35" s="122"/>
      <c r="E35" s="122"/>
      <c r="F35" s="51" t="s">
        <v>101</v>
      </c>
      <c r="G35" s="116"/>
      <c r="H35" s="60">
        <v>0.06</v>
      </c>
      <c r="I35" s="60">
        <v>0.03</v>
      </c>
      <c r="J35" s="165"/>
      <c r="K35" s="165"/>
      <c r="L35" s="165"/>
      <c r="M35" s="60">
        <v>0.12</v>
      </c>
      <c r="N35" s="60">
        <v>0.02</v>
      </c>
      <c r="O35" s="165"/>
      <c r="P35" s="165"/>
      <c r="Q35" s="165"/>
      <c r="R35" s="60">
        <v>0.01</v>
      </c>
      <c r="S35" s="60">
        <v>0.04</v>
      </c>
      <c r="T35" s="162"/>
      <c r="U35" s="163"/>
      <c r="V35" s="164"/>
      <c r="W35" s="116"/>
      <c r="X35" s="116"/>
      <c r="Y35" s="162"/>
      <c r="Z35" s="163"/>
      <c r="AA35" s="164"/>
      <c r="AB35" s="132"/>
      <c r="AC35" s="132"/>
      <c r="AD35" s="134"/>
      <c r="AE35" s="134"/>
      <c r="AF35" s="134"/>
      <c r="AG35" s="4"/>
      <c r="AH35" s="2"/>
      <c r="AI35" s="2"/>
      <c r="AJ35" s="2"/>
      <c r="AK35" s="2"/>
    </row>
    <row r="36" spans="1:37" ht="20.100000000000001" customHeight="1" x14ac:dyDescent="0.25">
      <c r="A36" s="135"/>
      <c r="B36" s="120"/>
      <c r="C36" s="121" t="s">
        <v>102</v>
      </c>
      <c r="D36" s="122" t="s">
        <v>46</v>
      </c>
      <c r="E36" s="121" t="s">
        <v>103</v>
      </c>
      <c r="F36" s="51" t="s">
        <v>48</v>
      </c>
      <c r="G36" s="123" t="s">
        <v>49</v>
      </c>
      <c r="H36" s="53">
        <v>28999</v>
      </c>
      <c r="I36" s="53">
        <v>31276</v>
      </c>
      <c r="J36" s="53">
        <v>26665</v>
      </c>
      <c r="K36" s="53">
        <v>29198</v>
      </c>
      <c r="L36" s="56">
        <v>9.5000000000000001E-2</v>
      </c>
      <c r="M36" s="53">
        <v>28999</v>
      </c>
      <c r="N36" s="53">
        <v>31276</v>
      </c>
      <c r="O36" s="53">
        <v>26665</v>
      </c>
      <c r="P36" s="53">
        <v>29198</v>
      </c>
      <c r="Q36" s="65">
        <v>9.5000000000000001E-2</v>
      </c>
      <c r="R36" s="116" t="s">
        <v>51</v>
      </c>
      <c r="S36" s="116"/>
      <c r="T36" s="116"/>
      <c r="U36" s="116"/>
      <c r="V36" s="116"/>
      <c r="W36" s="116"/>
      <c r="X36" s="116"/>
      <c r="Y36" s="116"/>
      <c r="Z36" s="116"/>
      <c r="AA36" s="116"/>
      <c r="AB36" s="132" t="s">
        <v>51</v>
      </c>
      <c r="AC36" s="132"/>
      <c r="AD36" s="132"/>
      <c r="AE36" s="132"/>
      <c r="AF36" s="132"/>
      <c r="AG36" s="4"/>
      <c r="AH36" s="2"/>
      <c r="AI36" s="2"/>
      <c r="AJ36" s="2"/>
      <c r="AK36" s="2"/>
    </row>
    <row r="37" spans="1:37" ht="20.100000000000001" customHeight="1" x14ac:dyDescent="0.25">
      <c r="A37" s="135"/>
      <c r="B37" s="120"/>
      <c r="C37" s="121"/>
      <c r="D37" s="122"/>
      <c r="E37" s="121"/>
      <c r="F37" s="51" t="s">
        <v>50</v>
      </c>
      <c r="G37" s="123"/>
      <c r="H37" s="55">
        <v>1560</v>
      </c>
      <c r="I37" s="53">
        <v>1352</v>
      </c>
      <c r="J37" s="53">
        <v>1333</v>
      </c>
      <c r="K37" s="55">
        <v>1168</v>
      </c>
      <c r="L37" s="56">
        <v>0.124</v>
      </c>
      <c r="M37" s="53">
        <v>1560</v>
      </c>
      <c r="N37" s="53">
        <v>1352</v>
      </c>
      <c r="O37" s="53">
        <v>1333</v>
      </c>
      <c r="P37" s="53">
        <v>1168</v>
      </c>
      <c r="Q37" s="56">
        <v>-0.124</v>
      </c>
      <c r="R37" s="116"/>
      <c r="S37" s="116"/>
      <c r="T37" s="116"/>
      <c r="U37" s="116"/>
      <c r="V37" s="116"/>
      <c r="W37" s="116"/>
      <c r="X37" s="116"/>
      <c r="Y37" s="116"/>
      <c r="Z37" s="116"/>
      <c r="AA37" s="116"/>
      <c r="AB37" s="132"/>
      <c r="AC37" s="132"/>
      <c r="AD37" s="132"/>
      <c r="AE37" s="132"/>
      <c r="AF37" s="132"/>
      <c r="AG37" s="4"/>
      <c r="AH37" s="2"/>
      <c r="AI37" s="2"/>
      <c r="AJ37" s="2"/>
      <c r="AK37" s="2"/>
    </row>
    <row r="38" spans="1:37" ht="20.100000000000001" customHeight="1" x14ac:dyDescent="0.25">
      <c r="A38" s="135"/>
      <c r="B38" s="120"/>
      <c r="C38" s="121"/>
      <c r="D38" s="122"/>
      <c r="E38" s="121"/>
      <c r="F38" s="51" t="s">
        <v>104</v>
      </c>
      <c r="G38" s="123"/>
      <c r="H38" s="53">
        <f>H36+H37</f>
        <v>30559</v>
      </c>
      <c r="I38" s="53">
        <f>I36+I37</f>
        <v>32628</v>
      </c>
      <c r="J38" s="53">
        <f>J36+J37</f>
        <v>27998</v>
      </c>
      <c r="K38" s="53">
        <f>K36+K37</f>
        <v>30366</v>
      </c>
      <c r="L38" s="71">
        <v>8.5000000000000006E-2</v>
      </c>
      <c r="M38" s="53">
        <f>M36+M37</f>
        <v>30559</v>
      </c>
      <c r="N38" s="53">
        <f t="shared" ref="N38:P38" si="4">N36+N37</f>
        <v>32628</v>
      </c>
      <c r="O38" s="53">
        <f t="shared" si="4"/>
        <v>27998</v>
      </c>
      <c r="P38" s="53">
        <f t="shared" si="4"/>
        <v>30366</v>
      </c>
      <c r="Q38" s="71">
        <v>8.5000000000000006E-2</v>
      </c>
      <c r="R38" s="116"/>
      <c r="S38" s="116"/>
      <c r="T38" s="116"/>
      <c r="U38" s="116"/>
      <c r="V38" s="116"/>
      <c r="W38" s="116"/>
      <c r="X38" s="116"/>
      <c r="Y38" s="116"/>
      <c r="Z38" s="116"/>
      <c r="AA38" s="116"/>
      <c r="AB38" s="132"/>
      <c r="AC38" s="132"/>
      <c r="AD38" s="132"/>
      <c r="AE38" s="132"/>
      <c r="AF38" s="132"/>
      <c r="AG38" s="4"/>
      <c r="AH38" s="2"/>
      <c r="AI38" s="2"/>
      <c r="AJ38" s="2"/>
      <c r="AK38" s="2"/>
    </row>
    <row r="39" spans="1:37" ht="20.100000000000001" customHeight="1" x14ac:dyDescent="0.25">
      <c r="A39" s="135"/>
      <c r="B39" s="120"/>
      <c r="C39" s="121"/>
      <c r="D39" s="122"/>
      <c r="E39" s="121"/>
      <c r="F39" s="51" t="s">
        <v>105</v>
      </c>
      <c r="G39" s="123"/>
      <c r="H39" s="116" t="s">
        <v>51</v>
      </c>
      <c r="I39" s="116"/>
      <c r="J39" s="116"/>
      <c r="K39" s="116"/>
      <c r="L39" s="116"/>
      <c r="M39" s="116"/>
      <c r="N39" s="116"/>
      <c r="O39" s="116"/>
      <c r="P39" s="116"/>
      <c r="Q39" s="116"/>
      <c r="R39" s="116"/>
      <c r="S39" s="116"/>
      <c r="T39" s="116"/>
      <c r="U39" s="116"/>
      <c r="V39" s="116"/>
      <c r="W39" s="116"/>
      <c r="X39" s="116"/>
      <c r="Y39" s="116"/>
      <c r="Z39" s="116"/>
      <c r="AA39" s="116"/>
      <c r="AB39" s="132"/>
      <c r="AC39" s="132"/>
      <c r="AD39" s="132"/>
      <c r="AE39" s="132"/>
      <c r="AF39" s="132"/>
      <c r="AG39" s="4"/>
      <c r="AH39" s="2"/>
      <c r="AI39" s="2"/>
      <c r="AJ39" s="2"/>
      <c r="AK39" s="2"/>
    </row>
    <row r="40" spans="1:37" ht="20.100000000000001" customHeight="1" x14ac:dyDescent="0.25">
      <c r="A40" s="135"/>
      <c r="B40" s="120"/>
      <c r="C40" s="121"/>
      <c r="D40" s="122"/>
      <c r="E40" s="121"/>
      <c r="F40" s="51" t="s">
        <v>106</v>
      </c>
      <c r="G40" s="123"/>
      <c r="H40" s="53">
        <v>30559</v>
      </c>
      <c r="I40" s="53">
        <v>32628</v>
      </c>
      <c r="J40" s="66">
        <v>27998</v>
      </c>
      <c r="K40" s="66">
        <v>30366</v>
      </c>
      <c r="L40" s="71">
        <v>8.5000000000000006E-2</v>
      </c>
      <c r="M40" s="66">
        <v>30559</v>
      </c>
      <c r="N40" s="66">
        <v>32628</v>
      </c>
      <c r="O40" s="66">
        <v>27998</v>
      </c>
      <c r="P40" s="66">
        <v>30366</v>
      </c>
      <c r="Q40" s="71">
        <v>8.5000000000000006E-2</v>
      </c>
      <c r="R40" s="116"/>
      <c r="S40" s="116"/>
      <c r="T40" s="116"/>
      <c r="U40" s="116"/>
      <c r="V40" s="116"/>
      <c r="W40" s="116"/>
      <c r="X40" s="116"/>
      <c r="Y40" s="116"/>
      <c r="Z40" s="116"/>
      <c r="AA40" s="116"/>
      <c r="AB40" s="132"/>
      <c r="AC40" s="132"/>
      <c r="AD40" s="132"/>
      <c r="AE40" s="132"/>
      <c r="AF40" s="132"/>
      <c r="AG40" s="4"/>
      <c r="AH40" s="2"/>
      <c r="AI40" s="2"/>
      <c r="AJ40" s="2"/>
      <c r="AK40" s="2"/>
    </row>
    <row r="41" spans="1:37" ht="30" customHeight="1" x14ac:dyDescent="0.25">
      <c r="A41" s="135"/>
      <c r="B41" s="120"/>
      <c r="C41" s="121"/>
      <c r="D41" s="122"/>
      <c r="E41" s="121"/>
      <c r="F41" s="49" t="s">
        <v>107</v>
      </c>
      <c r="G41" s="123"/>
      <c r="H41" s="53">
        <f>M41</f>
        <v>7611.18</v>
      </c>
      <c r="I41" s="53">
        <f>N41</f>
        <v>10652.560000000001</v>
      </c>
      <c r="J41" s="142"/>
      <c r="K41" s="143"/>
      <c r="L41" s="144"/>
      <c r="M41" s="53">
        <f>M46+M47</f>
        <v>7611.18</v>
      </c>
      <c r="N41" s="53">
        <f>N46+N47</f>
        <v>10652.560000000001</v>
      </c>
      <c r="O41" s="142"/>
      <c r="P41" s="143"/>
      <c r="Q41" s="144"/>
      <c r="R41" s="116" t="s">
        <v>51</v>
      </c>
      <c r="S41" s="116"/>
      <c r="T41" s="142"/>
      <c r="U41" s="143"/>
      <c r="V41" s="144"/>
      <c r="W41" s="116" t="s">
        <v>51</v>
      </c>
      <c r="X41" s="116"/>
      <c r="Y41" s="142"/>
      <c r="Z41" s="143"/>
      <c r="AA41" s="144"/>
      <c r="AB41" s="132" t="s">
        <v>51</v>
      </c>
      <c r="AC41" s="132"/>
      <c r="AD41" s="134"/>
      <c r="AE41" s="134"/>
      <c r="AF41" s="134"/>
      <c r="AG41" s="4"/>
      <c r="AH41" s="2"/>
      <c r="AI41" s="2"/>
      <c r="AJ41" s="2"/>
      <c r="AK41" s="2"/>
    </row>
    <row r="42" spans="1:37" ht="24" customHeight="1" x14ac:dyDescent="0.25">
      <c r="A42" s="135"/>
      <c r="B42" s="120"/>
      <c r="C42" s="121"/>
      <c r="D42" s="122" t="s">
        <v>57</v>
      </c>
      <c r="E42" s="121" t="s">
        <v>108</v>
      </c>
      <c r="F42" s="51" t="s">
        <v>109</v>
      </c>
      <c r="G42" s="123"/>
      <c r="H42" s="68">
        <f>H45/H38</f>
        <v>0.75093491279164892</v>
      </c>
      <c r="I42" s="68">
        <f>I45/I38</f>
        <v>0.67351477258796122</v>
      </c>
      <c r="J42" s="145"/>
      <c r="K42" s="146"/>
      <c r="L42" s="147"/>
      <c r="M42" s="68">
        <f>M45/M38</f>
        <v>0.75093491279164892</v>
      </c>
      <c r="N42" s="68">
        <f>N45/N38</f>
        <v>0.67351477258796122</v>
      </c>
      <c r="O42" s="145"/>
      <c r="P42" s="146"/>
      <c r="Q42" s="147"/>
      <c r="R42" s="116"/>
      <c r="S42" s="116"/>
      <c r="T42" s="145"/>
      <c r="U42" s="146"/>
      <c r="V42" s="147"/>
      <c r="W42" s="116"/>
      <c r="X42" s="116"/>
      <c r="Y42" s="145"/>
      <c r="Z42" s="146"/>
      <c r="AA42" s="147"/>
      <c r="AB42" s="132"/>
      <c r="AC42" s="132"/>
      <c r="AD42" s="134"/>
      <c r="AE42" s="134"/>
      <c r="AF42" s="134"/>
      <c r="AG42" s="4"/>
      <c r="AH42" s="2"/>
      <c r="AI42" s="2"/>
      <c r="AJ42" s="2"/>
      <c r="AK42" s="2"/>
    </row>
    <row r="43" spans="1:37" ht="24" customHeight="1" x14ac:dyDescent="0.25">
      <c r="A43" s="135"/>
      <c r="B43" s="120"/>
      <c r="C43" s="121"/>
      <c r="D43" s="122"/>
      <c r="E43" s="121"/>
      <c r="F43" s="72" t="s">
        <v>110</v>
      </c>
      <c r="G43" s="123"/>
      <c r="H43" s="68">
        <f>H46/H38</f>
        <v>0.15055891881278838</v>
      </c>
      <c r="I43" s="68">
        <f>I46/I38</f>
        <v>0.19065097462302322</v>
      </c>
      <c r="J43" s="145"/>
      <c r="K43" s="146"/>
      <c r="L43" s="147"/>
      <c r="M43" s="68">
        <f>M46/M38</f>
        <v>0.15055891881278838</v>
      </c>
      <c r="N43" s="68">
        <f>N46/N38</f>
        <v>0.19065097462302322</v>
      </c>
      <c r="O43" s="145"/>
      <c r="P43" s="146"/>
      <c r="Q43" s="147"/>
      <c r="R43" s="116"/>
      <c r="S43" s="116"/>
      <c r="T43" s="145"/>
      <c r="U43" s="146"/>
      <c r="V43" s="147"/>
      <c r="W43" s="116"/>
      <c r="X43" s="116"/>
      <c r="Y43" s="145"/>
      <c r="Z43" s="146"/>
      <c r="AA43" s="147"/>
      <c r="AB43" s="132"/>
      <c r="AC43" s="132"/>
      <c r="AD43" s="134"/>
      <c r="AE43" s="134"/>
      <c r="AF43" s="134"/>
      <c r="AG43" s="4"/>
      <c r="AH43" s="2"/>
      <c r="AI43" s="2"/>
      <c r="AJ43" s="2"/>
      <c r="AK43" s="2"/>
    </row>
    <row r="44" spans="1:37" ht="24" customHeight="1" x14ac:dyDescent="0.25">
      <c r="A44" s="135"/>
      <c r="B44" s="120"/>
      <c r="C44" s="121"/>
      <c r="D44" s="122"/>
      <c r="E44" s="121"/>
      <c r="F44" s="72" t="s">
        <v>111</v>
      </c>
      <c r="G44" s="123"/>
      <c r="H44" s="68">
        <f>H47/H38</f>
        <v>9.8506168395562685E-2</v>
      </c>
      <c r="I44" s="68">
        <f>I47/I38</f>
        <v>0.13583425278901556</v>
      </c>
      <c r="J44" s="145"/>
      <c r="K44" s="146"/>
      <c r="L44" s="147"/>
      <c r="M44" s="68">
        <f>M47/M38</f>
        <v>9.8506168395562685E-2</v>
      </c>
      <c r="N44" s="68">
        <f>N47/N38</f>
        <v>0.13583425278901556</v>
      </c>
      <c r="O44" s="145"/>
      <c r="P44" s="146"/>
      <c r="Q44" s="147"/>
      <c r="R44" s="116"/>
      <c r="S44" s="116"/>
      <c r="T44" s="145"/>
      <c r="U44" s="146"/>
      <c r="V44" s="147"/>
      <c r="W44" s="116"/>
      <c r="X44" s="116"/>
      <c r="Y44" s="145"/>
      <c r="Z44" s="146"/>
      <c r="AA44" s="147"/>
      <c r="AB44" s="132"/>
      <c r="AC44" s="132"/>
      <c r="AD44" s="134"/>
      <c r="AE44" s="134"/>
      <c r="AF44" s="134"/>
      <c r="AG44" s="4"/>
      <c r="AH44" s="2"/>
      <c r="AI44" s="2"/>
      <c r="AJ44" s="2"/>
      <c r="AK44" s="2"/>
    </row>
    <row r="45" spans="1:37" ht="24" customHeight="1" x14ac:dyDescent="0.25">
      <c r="A45" s="135"/>
      <c r="B45" s="120"/>
      <c r="C45" s="121"/>
      <c r="D45" s="122" t="s">
        <v>46</v>
      </c>
      <c r="E45" s="121" t="s">
        <v>112</v>
      </c>
      <c r="F45" s="51" t="s">
        <v>109</v>
      </c>
      <c r="G45" s="123"/>
      <c r="H45" s="73">
        <v>22947.82</v>
      </c>
      <c r="I45" s="73">
        <v>21975.439999999999</v>
      </c>
      <c r="J45" s="145"/>
      <c r="K45" s="146"/>
      <c r="L45" s="147"/>
      <c r="M45" s="73">
        <v>22947.82</v>
      </c>
      <c r="N45" s="73">
        <v>21975.439999999999</v>
      </c>
      <c r="O45" s="145"/>
      <c r="P45" s="146"/>
      <c r="Q45" s="147"/>
      <c r="R45" s="116"/>
      <c r="S45" s="116"/>
      <c r="T45" s="145"/>
      <c r="U45" s="146"/>
      <c r="V45" s="147"/>
      <c r="W45" s="116"/>
      <c r="X45" s="116"/>
      <c r="Y45" s="145"/>
      <c r="Z45" s="146"/>
      <c r="AA45" s="147"/>
      <c r="AB45" s="132"/>
      <c r="AC45" s="132"/>
      <c r="AD45" s="134"/>
      <c r="AE45" s="134"/>
      <c r="AF45" s="134"/>
      <c r="AG45" s="4"/>
      <c r="AH45" s="2"/>
      <c r="AI45" s="2"/>
      <c r="AJ45" s="2"/>
      <c r="AK45" s="2"/>
    </row>
    <row r="46" spans="1:37" ht="24" customHeight="1" x14ac:dyDescent="0.25">
      <c r="A46" s="135"/>
      <c r="B46" s="120"/>
      <c r="C46" s="121"/>
      <c r="D46" s="122"/>
      <c r="E46" s="121"/>
      <c r="F46" s="72" t="s">
        <v>110</v>
      </c>
      <c r="G46" s="123"/>
      <c r="H46" s="73">
        <f>H40-(H45+H47)</f>
        <v>4600.93</v>
      </c>
      <c r="I46" s="73">
        <f>I40-(I45+I47)</f>
        <v>6220.5600000000013</v>
      </c>
      <c r="J46" s="145"/>
      <c r="K46" s="146"/>
      <c r="L46" s="147"/>
      <c r="M46" s="73">
        <f>M40-(M45+M47)</f>
        <v>4600.93</v>
      </c>
      <c r="N46" s="73">
        <f>N40-(N45+N47)</f>
        <v>6220.5600000000013</v>
      </c>
      <c r="O46" s="145"/>
      <c r="P46" s="146"/>
      <c r="Q46" s="147"/>
      <c r="R46" s="116"/>
      <c r="S46" s="116"/>
      <c r="T46" s="145"/>
      <c r="U46" s="146"/>
      <c r="V46" s="147"/>
      <c r="W46" s="116"/>
      <c r="X46" s="116"/>
      <c r="Y46" s="145"/>
      <c r="Z46" s="146"/>
      <c r="AA46" s="147"/>
      <c r="AB46" s="132"/>
      <c r="AC46" s="132"/>
      <c r="AD46" s="134"/>
      <c r="AE46" s="134"/>
      <c r="AF46" s="134"/>
      <c r="AG46" s="4"/>
      <c r="AH46" s="2"/>
      <c r="AI46" s="2"/>
      <c r="AJ46" s="2"/>
      <c r="AK46" s="2"/>
    </row>
    <row r="47" spans="1:37" ht="24" customHeight="1" x14ac:dyDescent="0.25">
      <c r="A47" s="135"/>
      <c r="B47" s="120"/>
      <c r="C47" s="121"/>
      <c r="D47" s="122"/>
      <c r="E47" s="121"/>
      <c r="F47" s="72" t="s">
        <v>111</v>
      </c>
      <c r="G47" s="123"/>
      <c r="H47" s="73">
        <v>3010.25</v>
      </c>
      <c r="I47" s="73">
        <v>4432</v>
      </c>
      <c r="J47" s="148"/>
      <c r="K47" s="149"/>
      <c r="L47" s="150"/>
      <c r="M47" s="73">
        <v>3010.25</v>
      </c>
      <c r="N47" s="73">
        <v>4432</v>
      </c>
      <c r="O47" s="148"/>
      <c r="P47" s="149"/>
      <c r="Q47" s="150"/>
      <c r="R47" s="116"/>
      <c r="S47" s="116"/>
      <c r="T47" s="148"/>
      <c r="U47" s="149"/>
      <c r="V47" s="150"/>
      <c r="W47" s="116"/>
      <c r="X47" s="116"/>
      <c r="Y47" s="148"/>
      <c r="Z47" s="149"/>
      <c r="AA47" s="150"/>
      <c r="AB47" s="132"/>
      <c r="AC47" s="132"/>
      <c r="AD47" s="134"/>
      <c r="AE47" s="134"/>
      <c r="AF47" s="134"/>
      <c r="AG47" s="4"/>
      <c r="AH47" s="2"/>
      <c r="AI47" s="2"/>
      <c r="AJ47" s="2"/>
      <c r="AK47" s="2"/>
    </row>
    <row r="48" spans="1:37" ht="26.45" customHeight="1" x14ac:dyDescent="0.25">
      <c r="A48" s="135"/>
      <c r="B48" s="120"/>
      <c r="C48" s="122" t="s">
        <v>65</v>
      </c>
      <c r="D48" s="122"/>
      <c r="E48" s="122"/>
      <c r="F48" s="125" t="s">
        <v>113</v>
      </c>
      <c r="G48" s="123"/>
      <c r="H48" s="53" t="s">
        <v>67</v>
      </c>
      <c r="I48" s="53" t="s">
        <v>68</v>
      </c>
      <c r="J48" s="116" t="s">
        <v>69</v>
      </c>
      <c r="K48" s="116"/>
      <c r="L48" s="116"/>
      <c r="M48" s="53" t="s">
        <v>70</v>
      </c>
      <c r="N48" s="53" t="s">
        <v>70</v>
      </c>
      <c r="O48" s="116" t="s">
        <v>71</v>
      </c>
      <c r="P48" s="116"/>
      <c r="Q48" s="116"/>
      <c r="R48" s="53" t="s">
        <v>72</v>
      </c>
      <c r="S48" s="53" t="s">
        <v>73</v>
      </c>
      <c r="T48" s="116" t="s">
        <v>51</v>
      </c>
      <c r="U48" s="116"/>
      <c r="V48" s="116"/>
      <c r="W48" s="53" t="s">
        <v>75</v>
      </c>
      <c r="X48" s="53" t="s">
        <v>76</v>
      </c>
      <c r="Y48" s="116" t="s">
        <v>51</v>
      </c>
      <c r="Z48" s="116"/>
      <c r="AA48" s="116"/>
      <c r="AB48" s="132"/>
      <c r="AC48" s="132"/>
      <c r="AD48" s="132" t="s">
        <v>51</v>
      </c>
      <c r="AE48" s="132"/>
      <c r="AF48" s="132"/>
      <c r="AG48" s="5"/>
    </row>
    <row r="49" spans="1:33" ht="26.45" customHeight="1" x14ac:dyDescent="0.25">
      <c r="A49" s="135"/>
      <c r="B49" s="120"/>
      <c r="C49" s="122" t="s">
        <v>79</v>
      </c>
      <c r="D49" s="122"/>
      <c r="E49" s="122"/>
      <c r="F49" s="125"/>
      <c r="G49" s="123"/>
      <c r="H49" s="53">
        <v>100000</v>
      </c>
      <c r="I49" s="53">
        <v>136000</v>
      </c>
      <c r="J49" s="140" t="s">
        <v>80</v>
      </c>
      <c r="K49" s="140"/>
      <c r="L49" s="140"/>
      <c r="M49" s="53">
        <v>21250</v>
      </c>
      <c r="N49" s="55">
        <v>21250</v>
      </c>
      <c r="O49" s="140" t="s">
        <v>81</v>
      </c>
      <c r="P49" s="140"/>
      <c r="Q49" s="140"/>
      <c r="R49" s="53">
        <v>37500</v>
      </c>
      <c r="S49" s="53">
        <v>53767</v>
      </c>
      <c r="T49" s="116" t="s">
        <v>51</v>
      </c>
      <c r="U49" s="116"/>
      <c r="V49" s="116"/>
      <c r="W49" s="53">
        <v>41250</v>
      </c>
      <c r="X49" s="55">
        <v>60982</v>
      </c>
      <c r="Y49" s="116" t="s">
        <v>51</v>
      </c>
      <c r="Z49" s="116"/>
      <c r="AA49" s="116"/>
      <c r="AB49" s="132"/>
      <c r="AC49" s="132"/>
      <c r="AD49" s="132"/>
      <c r="AE49" s="132"/>
      <c r="AF49" s="132"/>
      <c r="AG49" s="5"/>
    </row>
    <row r="50" spans="1:33" ht="26.45" customHeight="1" x14ac:dyDescent="0.25">
      <c r="A50" s="135"/>
      <c r="B50" s="120"/>
      <c r="C50" s="122" t="s">
        <v>57</v>
      </c>
      <c r="D50" s="122"/>
      <c r="E50" s="122"/>
      <c r="F50" s="51" t="s">
        <v>114</v>
      </c>
      <c r="G50" s="123"/>
      <c r="H50" s="60">
        <v>0.08</v>
      </c>
      <c r="I50" s="60">
        <v>0.05</v>
      </c>
      <c r="J50" s="60">
        <v>0.05</v>
      </c>
      <c r="K50" s="60">
        <v>0.02</v>
      </c>
      <c r="L50" s="94"/>
      <c r="M50" s="60">
        <v>0.06</v>
      </c>
      <c r="N50" s="60">
        <v>0.03</v>
      </c>
      <c r="O50" s="60">
        <v>0.06</v>
      </c>
      <c r="P50" s="60">
        <v>0.03</v>
      </c>
      <c r="Q50" s="94"/>
      <c r="R50" s="60" t="s">
        <v>51</v>
      </c>
      <c r="S50" s="60" t="s">
        <v>51</v>
      </c>
      <c r="T50" s="60" t="s">
        <v>51</v>
      </c>
      <c r="U50" s="60" t="s">
        <v>51</v>
      </c>
      <c r="V50" s="96"/>
      <c r="W50" s="60" t="s">
        <v>51</v>
      </c>
      <c r="X50" s="60" t="s">
        <v>51</v>
      </c>
      <c r="Y50" s="60" t="s">
        <v>51</v>
      </c>
      <c r="Z50" s="60" t="s">
        <v>51</v>
      </c>
      <c r="AA50" s="96"/>
      <c r="AB50" s="132"/>
      <c r="AC50" s="132"/>
      <c r="AD50" s="134"/>
      <c r="AE50" s="134"/>
      <c r="AF50" s="134"/>
      <c r="AG50" s="5"/>
    </row>
    <row r="51" spans="1:33" ht="32.1" customHeight="1" x14ac:dyDescent="0.25">
      <c r="A51" s="135"/>
      <c r="B51" s="120"/>
      <c r="C51" s="121" t="s">
        <v>115</v>
      </c>
      <c r="D51" s="50" t="s">
        <v>116</v>
      </c>
      <c r="E51" s="121" t="s">
        <v>117</v>
      </c>
      <c r="F51" s="125" t="s">
        <v>118</v>
      </c>
      <c r="G51" s="123" t="s">
        <v>49</v>
      </c>
      <c r="H51" s="73">
        <f>((H40+H27+H8)/H49)</f>
        <v>4.7254399999999999</v>
      </c>
      <c r="I51" s="73">
        <f>((I40+I27+I8)/I49)</f>
        <v>3.5470441176470588</v>
      </c>
      <c r="J51" s="145"/>
      <c r="K51" s="146"/>
      <c r="L51" s="147"/>
      <c r="M51" s="73">
        <f>((M40+M27+M8)/M49)</f>
        <v>7.9910588235294115</v>
      </c>
      <c r="N51" s="73">
        <f>((N40+N27+N8)/N49)</f>
        <v>8.111623529411764</v>
      </c>
      <c r="O51" s="142"/>
      <c r="P51" s="143"/>
      <c r="Q51" s="147"/>
      <c r="R51" s="73">
        <f>((R27+0+0)/R49)</f>
        <v>1.27264</v>
      </c>
      <c r="S51" s="73">
        <f>((S40+S27+S8)/S49)</f>
        <v>5.2798928710919339</v>
      </c>
      <c r="T51" s="145"/>
      <c r="U51" s="146"/>
      <c r="V51" s="147"/>
      <c r="W51" s="73">
        <f>((W40+W27+W8)/W49)</f>
        <v>0.60606060606060608</v>
      </c>
      <c r="X51" s="73">
        <f>((X40+X27+X8)/X49)</f>
        <v>0.42868387393001212</v>
      </c>
      <c r="Y51" s="145"/>
      <c r="Z51" s="146"/>
      <c r="AA51" s="147"/>
      <c r="AB51" s="74">
        <f>((AB40+AB27+AB8)/AB21)</f>
        <v>0.2857142857142857</v>
      </c>
      <c r="AC51" s="74">
        <f>((AC40+AC27+AC8)/AC21)</f>
        <v>0.2958730158730159</v>
      </c>
      <c r="AD51" s="134"/>
      <c r="AE51" s="134"/>
      <c r="AF51" s="134"/>
      <c r="AG51" s="5"/>
    </row>
    <row r="52" spans="1:33" ht="31.5" customHeight="1" x14ac:dyDescent="0.25">
      <c r="A52" s="135"/>
      <c r="B52" s="120"/>
      <c r="C52" s="121"/>
      <c r="D52" s="50" t="s">
        <v>119</v>
      </c>
      <c r="E52" s="121"/>
      <c r="F52" s="125"/>
      <c r="G52" s="116"/>
      <c r="H52" s="53">
        <f>(H40+H27+H8)*1000/10000000</f>
        <v>47.254399999999997</v>
      </c>
      <c r="I52" s="53">
        <f>(I40+I27+I8)*1000/10000000</f>
        <v>48.239800000000002</v>
      </c>
      <c r="J52" s="145"/>
      <c r="K52" s="146"/>
      <c r="L52" s="147"/>
      <c r="M52" s="53">
        <f>(M40+M27+M8)*1000/10000000</f>
        <v>16.981000000000002</v>
      </c>
      <c r="N52" s="53">
        <f>(N40+N27+N8)*1000/10000000</f>
        <v>17.237200000000001</v>
      </c>
      <c r="O52" s="145"/>
      <c r="P52" s="146"/>
      <c r="Q52" s="147"/>
      <c r="R52" s="53">
        <f>(R40+R27+R8)*1000/10000000</f>
        <v>27.773399999999999</v>
      </c>
      <c r="S52" s="53">
        <f>(S40+S27+S8)*1000/10000000</f>
        <v>28.388400000000001</v>
      </c>
      <c r="T52" s="145"/>
      <c r="U52" s="146"/>
      <c r="V52" s="147"/>
      <c r="W52" s="53">
        <f>(W40+W27+W8)*1000/10000000</f>
        <v>2.5</v>
      </c>
      <c r="X52" s="53">
        <f>(X40+X27+X8)*1000/10000000</f>
        <v>2.6141999999999999</v>
      </c>
      <c r="Y52" s="145"/>
      <c r="Z52" s="146"/>
      <c r="AA52" s="147"/>
      <c r="AB52" s="58">
        <f>(AB40+AB27+AB8)*1000/10000000</f>
        <v>0.09</v>
      </c>
      <c r="AC52" s="58">
        <f>(AC40+AC27+AC8)*1000/10000000</f>
        <v>9.3200000000000005E-2</v>
      </c>
      <c r="AD52" s="134"/>
      <c r="AE52" s="134"/>
      <c r="AF52" s="134"/>
      <c r="AG52" s="5"/>
    </row>
    <row r="53" spans="1:33" ht="20.45" customHeight="1" x14ac:dyDescent="0.25">
      <c r="A53" s="135"/>
      <c r="B53" s="120" t="s">
        <v>324</v>
      </c>
      <c r="C53" s="122" t="s">
        <v>121</v>
      </c>
      <c r="D53" s="122" t="s">
        <v>122</v>
      </c>
      <c r="E53" s="122" t="s">
        <v>123</v>
      </c>
      <c r="F53" s="51" t="s">
        <v>124</v>
      </c>
      <c r="G53" s="123" t="s">
        <v>49</v>
      </c>
      <c r="H53" s="75">
        <f>H54+H55+H56</f>
        <v>6466.6525313000002</v>
      </c>
      <c r="I53" s="75">
        <f>I54+I55+I56</f>
        <v>6965.3665095999995</v>
      </c>
      <c r="J53" s="145"/>
      <c r="K53" s="146"/>
      <c r="L53" s="147"/>
      <c r="M53" s="75">
        <f>M54+M55+M56</f>
        <v>6466.6525313000002</v>
      </c>
      <c r="N53" s="75">
        <f>N54+N55+N56</f>
        <v>6965.3665095999995</v>
      </c>
      <c r="O53" s="145"/>
      <c r="P53" s="146"/>
      <c r="Q53" s="147"/>
      <c r="R53" s="53">
        <v>0</v>
      </c>
      <c r="S53" s="53">
        <v>0</v>
      </c>
      <c r="T53" s="145"/>
      <c r="U53" s="146"/>
      <c r="V53" s="147"/>
      <c r="W53" s="53">
        <v>0</v>
      </c>
      <c r="X53" s="53">
        <v>0</v>
      </c>
      <c r="Y53" s="145"/>
      <c r="Z53" s="146"/>
      <c r="AA53" s="147"/>
      <c r="AB53" s="58">
        <v>0</v>
      </c>
      <c r="AC53" s="58">
        <v>0</v>
      </c>
      <c r="AD53" s="134"/>
      <c r="AE53" s="134"/>
      <c r="AF53" s="134"/>
      <c r="AG53" s="5"/>
    </row>
    <row r="54" spans="1:33" ht="20.45" customHeight="1" x14ac:dyDescent="0.25">
      <c r="A54" s="135"/>
      <c r="B54" s="120"/>
      <c r="C54" s="122"/>
      <c r="D54" s="122"/>
      <c r="E54" s="122"/>
      <c r="F54" s="51" t="s">
        <v>109</v>
      </c>
      <c r="G54" s="123"/>
      <c r="H54" s="75">
        <f>H45*0.2</f>
        <v>4589.5640000000003</v>
      </c>
      <c r="I54" s="75">
        <f>I45*0.2</f>
        <v>4395.0879999999997</v>
      </c>
      <c r="J54" s="145"/>
      <c r="K54" s="146"/>
      <c r="L54" s="147"/>
      <c r="M54" s="75">
        <f>M45*0.2</f>
        <v>4589.5640000000003</v>
      </c>
      <c r="N54" s="75">
        <f>N45*0.2</f>
        <v>4395.0879999999997</v>
      </c>
      <c r="O54" s="145"/>
      <c r="P54" s="146"/>
      <c r="Q54" s="147"/>
      <c r="R54" s="53">
        <v>0</v>
      </c>
      <c r="S54" s="53">
        <v>0</v>
      </c>
      <c r="T54" s="145"/>
      <c r="U54" s="146"/>
      <c r="V54" s="147"/>
      <c r="W54" s="53">
        <v>0</v>
      </c>
      <c r="X54" s="53">
        <v>0</v>
      </c>
      <c r="Y54" s="145"/>
      <c r="Z54" s="146"/>
      <c r="AA54" s="147"/>
      <c r="AB54" s="58">
        <v>0</v>
      </c>
      <c r="AC54" s="58">
        <v>0</v>
      </c>
      <c r="AD54" s="134"/>
      <c r="AE54" s="134"/>
      <c r="AF54" s="134"/>
      <c r="AG54" s="5"/>
    </row>
    <row r="55" spans="1:33" ht="20.45" customHeight="1" x14ac:dyDescent="0.25">
      <c r="A55" s="135"/>
      <c r="B55" s="120"/>
      <c r="C55" s="122"/>
      <c r="D55" s="122"/>
      <c r="E55" s="138"/>
      <c r="F55" s="72" t="s">
        <v>125</v>
      </c>
      <c r="G55" s="123"/>
      <c r="H55" s="75">
        <f>H46*0.34941</f>
        <v>1607.6109513000001</v>
      </c>
      <c r="I55" s="75">
        <f>I46*0.34941</f>
        <v>2173.5258696000005</v>
      </c>
      <c r="J55" s="145"/>
      <c r="K55" s="146"/>
      <c r="L55" s="147"/>
      <c r="M55" s="75">
        <f>M46*0.34941</f>
        <v>1607.6109513000001</v>
      </c>
      <c r="N55" s="75">
        <f>N46*0.34941</f>
        <v>2173.5258696000005</v>
      </c>
      <c r="O55" s="145"/>
      <c r="P55" s="146"/>
      <c r="Q55" s="147"/>
      <c r="R55" s="53">
        <v>0</v>
      </c>
      <c r="S55" s="53">
        <v>0</v>
      </c>
      <c r="T55" s="145"/>
      <c r="U55" s="146"/>
      <c r="V55" s="147"/>
      <c r="W55" s="53">
        <v>0</v>
      </c>
      <c r="X55" s="53">
        <v>0</v>
      </c>
      <c r="Y55" s="145"/>
      <c r="Z55" s="146"/>
      <c r="AA55" s="147"/>
      <c r="AB55" s="58">
        <v>0</v>
      </c>
      <c r="AC55" s="58">
        <v>0</v>
      </c>
      <c r="AD55" s="134"/>
      <c r="AE55" s="134"/>
      <c r="AF55" s="134"/>
      <c r="AG55" s="5"/>
    </row>
    <row r="56" spans="1:33" ht="20.45" customHeight="1" x14ac:dyDescent="0.25">
      <c r="A56" s="135"/>
      <c r="B56" s="120"/>
      <c r="C56" s="122"/>
      <c r="D56" s="122"/>
      <c r="E56" s="138"/>
      <c r="F56" s="72" t="s">
        <v>111</v>
      </c>
      <c r="G56" s="123"/>
      <c r="H56" s="75">
        <f>H47*0.08952</f>
        <v>269.47757999999999</v>
      </c>
      <c r="I56" s="75">
        <f>I47*0.08952</f>
        <v>396.75263999999999</v>
      </c>
      <c r="J56" s="145"/>
      <c r="K56" s="146"/>
      <c r="L56" s="147"/>
      <c r="M56" s="75">
        <f>M47*0.08952</f>
        <v>269.47757999999999</v>
      </c>
      <c r="N56" s="75">
        <f>N47*0.08952</f>
        <v>396.75263999999999</v>
      </c>
      <c r="O56" s="145"/>
      <c r="P56" s="146"/>
      <c r="Q56" s="147"/>
      <c r="R56" s="53">
        <v>0</v>
      </c>
      <c r="S56" s="53">
        <v>0</v>
      </c>
      <c r="T56" s="145"/>
      <c r="U56" s="146"/>
      <c r="V56" s="147"/>
      <c r="W56" s="53">
        <v>0</v>
      </c>
      <c r="X56" s="53">
        <v>0</v>
      </c>
      <c r="Y56" s="145"/>
      <c r="Z56" s="146"/>
      <c r="AA56" s="147"/>
      <c r="AB56" s="58">
        <v>0</v>
      </c>
      <c r="AC56" s="58">
        <v>0</v>
      </c>
      <c r="AD56" s="134"/>
      <c r="AE56" s="134"/>
      <c r="AF56" s="134"/>
      <c r="AG56" s="5"/>
    </row>
    <row r="57" spans="1:33" ht="26.45" customHeight="1" x14ac:dyDescent="0.25">
      <c r="A57" s="135"/>
      <c r="B57" s="120"/>
      <c r="C57" s="121" t="s">
        <v>126</v>
      </c>
      <c r="D57" s="122"/>
      <c r="E57" s="138" t="s">
        <v>127</v>
      </c>
      <c r="F57" s="72" t="s">
        <v>128</v>
      </c>
      <c r="G57" s="123" t="s">
        <v>49</v>
      </c>
      <c r="H57" s="73">
        <f>H58+H60+H59</f>
        <v>41571.699747999999</v>
      </c>
      <c r="I57" s="73">
        <f>I58+I60+I59</f>
        <v>32522.900668000002</v>
      </c>
      <c r="J57" s="145"/>
      <c r="K57" s="146"/>
      <c r="L57" s="147"/>
      <c r="M57" s="73">
        <f>M58+M60</f>
        <v>27860.558500000003</v>
      </c>
      <c r="N57" s="73">
        <f>N58+N60</f>
        <v>27568.535370000001</v>
      </c>
      <c r="O57" s="145"/>
      <c r="P57" s="146"/>
      <c r="Q57" s="147"/>
      <c r="R57" s="73">
        <f>R58+R60+R59</f>
        <v>7961.1412479999999</v>
      </c>
      <c r="S57" s="73">
        <f>S58+S60+S59</f>
        <v>8775.6282880000017</v>
      </c>
      <c r="T57" s="145"/>
      <c r="U57" s="146"/>
      <c r="V57" s="147"/>
      <c r="W57" s="73">
        <f>W58+W60+W59</f>
        <v>5750</v>
      </c>
      <c r="X57" s="73">
        <f>X58+X60+X59</f>
        <v>6074.76</v>
      </c>
      <c r="Y57" s="145"/>
      <c r="Z57" s="146"/>
      <c r="AA57" s="147"/>
      <c r="AB57" s="74">
        <f>AB58+AB60+AB59</f>
        <v>207</v>
      </c>
      <c r="AC57" s="74">
        <f>AC58+AC60+AC59</f>
        <v>214.36</v>
      </c>
      <c r="AD57" s="134"/>
      <c r="AE57" s="134"/>
      <c r="AF57" s="134"/>
      <c r="AG57" s="5"/>
    </row>
    <row r="58" spans="1:33" ht="26.45" customHeight="1" x14ac:dyDescent="0.25">
      <c r="A58" s="135"/>
      <c r="B58" s="120"/>
      <c r="C58" s="121"/>
      <c r="D58" s="122"/>
      <c r="E58" s="138"/>
      <c r="F58" s="72" t="s">
        <v>129</v>
      </c>
      <c r="G58" s="116"/>
      <c r="H58" s="73">
        <f>(M58+R58+W58)</f>
        <v>32509.350000000002</v>
      </c>
      <c r="I58" s="73">
        <f>(N58+S58+X58)</f>
        <v>32521.770000000004</v>
      </c>
      <c r="J58" s="145"/>
      <c r="K58" s="146"/>
      <c r="L58" s="147"/>
      <c r="M58" s="73">
        <f>(M4-M10)*0.23</f>
        <v>26759.350000000002</v>
      </c>
      <c r="N58" s="73">
        <f>(N4-N10)*0.23</f>
        <v>26447.010000000002</v>
      </c>
      <c r="O58" s="145"/>
      <c r="P58" s="146"/>
      <c r="Q58" s="147"/>
      <c r="R58" s="73">
        <v>0</v>
      </c>
      <c r="S58" s="73">
        <v>0</v>
      </c>
      <c r="T58" s="145"/>
      <c r="U58" s="146"/>
      <c r="V58" s="147"/>
      <c r="W58" s="73">
        <f>(W4-W10)*0.23</f>
        <v>5750</v>
      </c>
      <c r="X58" s="73">
        <f>(X4-X10)*0.23</f>
        <v>6074.76</v>
      </c>
      <c r="Y58" s="145"/>
      <c r="Z58" s="146"/>
      <c r="AA58" s="147"/>
      <c r="AB58" s="74">
        <f>(AB4-AB10)*0.23</f>
        <v>207</v>
      </c>
      <c r="AC58" s="74">
        <f>(AC4-AC10)*0.23</f>
        <v>214.36</v>
      </c>
      <c r="AD58" s="134"/>
      <c r="AE58" s="134"/>
      <c r="AF58" s="134"/>
      <c r="AG58" s="5"/>
    </row>
    <row r="59" spans="1:33" ht="26.45" customHeight="1" x14ac:dyDescent="0.25">
      <c r="A59" s="135"/>
      <c r="B59" s="120"/>
      <c r="C59" s="121"/>
      <c r="D59" s="122"/>
      <c r="E59" s="138"/>
      <c r="F59" s="72" t="s">
        <v>130</v>
      </c>
      <c r="G59" s="116"/>
      <c r="H59" s="76">
        <f>M59+R59+W59+AB59</f>
        <v>0.51286399999999999</v>
      </c>
      <c r="I59" s="76">
        <f>N59+S59+X59+AC59</f>
        <v>0.56533400000000011</v>
      </c>
      <c r="J59" s="145"/>
      <c r="K59" s="146"/>
      <c r="L59" s="147"/>
      <c r="M59" s="63">
        <v>0</v>
      </c>
      <c r="N59" s="63">
        <v>0</v>
      </c>
      <c r="O59" s="145"/>
      <c r="P59" s="146"/>
      <c r="Q59" s="147"/>
      <c r="R59" s="77">
        <f>((R25/100)*5)*0.00022</f>
        <v>0.51286399999999999</v>
      </c>
      <c r="S59" s="77">
        <f>((S25/100)*5)*0.00022</f>
        <v>0.56533400000000011</v>
      </c>
      <c r="T59" s="145"/>
      <c r="U59" s="146"/>
      <c r="V59" s="147"/>
      <c r="W59" s="53">
        <v>0</v>
      </c>
      <c r="X59" s="53">
        <v>0</v>
      </c>
      <c r="Y59" s="145"/>
      <c r="Z59" s="146"/>
      <c r="AA59" s="147"/>
      <c r="AB59" s="58">
        <v>0</v>
      </c>
      <c r="AC59" s="58">
        <v>0</v>
      </c>
      <c r="AD59" s="134"/>
      <c r="AE59" s="134"/>
      <c r="AF59" s="134"/>
      <c r="AG59" s="5"/>
    </row>
    <row r="60" spans="1:33" ht="26.45" customHeight="1" x14ac:dyDescent="0.25">
      <c r="A60" s="135"/>
      <c r="B60" s="120"/>
      <c r="C60" s="121"/>
      <c r="D60" s="122"/>
      <c r="E60" s="138"/>
      <c r="F60" s="72" t="s">
        <v>131</v>
      </c>
      <c r="G60" s="116"/>
      <c r="H60" s="73">
        <f>M60+R60+W60+AB60</f>
        <v>9061.8368840000003</v>
      </c>
      <c r="I60" s="77">
        <f>I59</f>
        <v>0.56533400000000011</v>
      </c>
      <c r="J60" s="145"/>
      <c r="K60" s="146"/>
      <c r="L60" s="147"/>
      <c r="M60" s="78">
        <f>M59+(M25*0.17073)</f>
        <v>1101.2085</v>
      </c>
      <c r="N60" s="78">
        <f>N59+(N25*0.17073)</f>
        <v>1121.5253700000001</v>
      </c>
      <c r="O60" s="145"/>
      <c r="P60" s="146"/>
      <c r="Q60" s="147"/>
      <c r="R60" s="78">
        <f>R59+(R25*0.17073)</f>
        <v>7960.6283839999996</v>
      </c>
      <c r="S60" s="78">
        <f>S59+(S25*0.17073)</f>
        <v>8775.0629540000009</v>
      </c>
      <c r="T60" s="145"/>
      <c r="U60" s="146"/>
      <c r="V60" s="147"/>
      <c r="W60" s="53">
        <v>0</v>
      </c>
      <c r="X60" s="53">
        <v>0</v>
      </c>
      <c r="Y60" s="145"/>
      <c r="Z60" s="146"/>
      <c r="AA60" s="147"/>
      <c r="AB60" s="58">
        <v>0</v>
      </c>
      <c r="AC60" s="58">
        <v>0</v>
      </c>
      <c r="AD60" s="134"/>
      <c r="AE60" s="134"/>
      <c r="AF60" s="134"/>
      <c r="AG60" s="5"/>
    </row>
    <row r="61" spans="1:33" ht="26.45" customHeight="1" x14ac:dyDescent="0.25">
      <c r="A61" s="135"/>
      <c r="B61" s="120"/>
      <c r="C61" s="121"/>
      <c r="D61" s="122"/>
      <c r="E61" s="138"/>
      <c r="F61" s="72" t="s">
        <v>132</v>
      </c>
      <c r="G61" s="116"/>
      <c r="H61" s="73">
        <f>(H62+H63)</f>
        <v>67587.670499999993</v>
      </c>
      <c r="I61" s="73">
        <f>(I8+I27)*0.1533</f>
        <v>68949.740999999995</v>
      </c>
      <c r="J61" s="145"/>
      <c r="K61" s="146"/>
      <c r="L61" s="147"/>
      <c r="M61" s="73">
        <f>(M62+M63)</f>
        <v>21347.1783</v>
      </c>
      <c r="N61" s="73">
        <f>(N8+N27)*0.1533</f>
        <v>21422.7552</v>
      </c>
      <c r="O61" s="145"/>
      <c r="P61" s="146"/>
      <c r="Q61" s="147"/>
      <c r="R61" s="73">
        <f>(R62+R63)</f>
        <v>42407.992199999993</v>
      </c>
      <c r="S61" s="73">
        <f>(S8+S27)*0.1533</f>
        <v>43519.417199999996</v>
      </c>
      <c r="T61" s="145"/>
      <c r="U61" s="146"/>
      <c r="V61" s="147"/>
      <c r="W61" s="73">
        <f>(W8+W27)*0.1533</f>
        <v>3832.5</v>
      </c>
      <c r="X61" s="73">
        <f>(X8+X27)*0.1533</f>
        <v>4007.5685999999996</v>
      </c>
      <c r="Y61" s="145"/>
      <c r="Z61" s="146"/>
      <c r="AA61" s="147"/>
      <c r="AB61" s="74">
        <f>(AB8+AB27)*0.1533</f>
        <v>137.97</v>
      </c>
      <c r="AC61" s="74">
        <f>(AC8+AC27)*0.1533</f>
        <v>142.87559999999999</v>
      </c>
      <c r="AD61" s="134"/>
      <c r="AE61" s="134"/>
      <c r="AF61" s="134"/>
      <c r="AG61" s="5"/>
    </row>
    <row r="62" spans="1:33" ht="26.45" customHeight="1" x14ac:dyDescent="0.25">
      <c r="A62" s="135"/>
      <c r="B62" s="120"/>
      <c r="C62" s="121"/>
      <c r="D62" s="122"/>
      <c r="E62" s="138"/>
      <c r="F62" s="72" t="s">
        <v>133</v>
      </c>
      <c r="G62" s="116"/>
      <c r="H62" s="73">
        <f>H6*0.1533</f>
        <v>59451.426299999999</v>
      </c>
      <c r="I62" s="73">
        <f>I8*0.1533</f>
        <v>59897.6826</v>
      </c>
      <c r="J62" s="145"/>
      <c r="K62" s="146"/>
      <c r="L62" s="147"/>
      <c r="M62" s="73">
        <f>M6*0.1533</f>
        <v>20358.3933</v>
      </c>
      <c r="N62" s="73">
        <f>N8*0.1533</f>
        <v>20433.9702</v>
      </c>
      <c r="O62" s="145"/>
      <c r="P62" s="146"/>
      <c r="Q62" s="147"/>
      <c r="R62" s="73">
        <f>R6*0.1533</f>
        <v>35260.532999999996</v>
      </c>
      <c r="S62" s="73">
        <f>S8*0.1533</f>
        <v>35456.143799999998</v>
      </c>
      <c r="T62" s="145"/>
      <c r="U62" s="146"/>
      <c r="V62" s="147"/>
      <c r="W62" s="73">
        <f>W6*0.1533</f>
        <v>3832.5</v>
      </c>
      <c r="X62" s="73">
        <f>X6*0.1533</f>
        <v>4007.5685999999996</v>
      </c>
      <c r="Y62" s="145"/>
      <c r="Z62" s="146"/>
      <c r="AA62" s="147"/>
      <c r="AB62" s="74">
        <f>AB6*0.1533</f>
        <v>137.97</v>
      </c>
      <c r="AC62" s="74">
        <f>AC6*0.1533</f>
        <v>142.87559999999999</v>
      </c>
      <c r="AD62" s="134"/>
      <c r="AE62" s="134"/>
      <c r="AF62" s="134"/>
      <c r="AG62" s="5"/>
    </row>
    <row r="63" spans="1:33" ht="26.45" customHeight="1" x14ac:dyDescent="0.25">
      <c r="A63" s="135"/>
      <c r="B63" s="120"/>
      <c r="C63" s="121"/>
      <c r="D63" s="122"/>
      <c r="E63" s="138"/>
      <c r="F63" s="72" t="s">
        <v>131</v>
      </c>
      <c r="G63" s="116"/>
      <c r="H63" s="73">
        <f>H25*0.1533</f>
        <v>8136.2441999999992</v>
      </c>
      <c r="I63" s="73">
        <f>I27*0.1533</f>
        <v>9052.0583999999999</v>
      </c>
      <c r="J63" s="145"/>
      <c r="K63" s="146"/>
      <c r="L63" s="147"/>
      <c r="M63" s="73">
        <f>M25*0.1533</f>
        <v>988.78499999999997</v>
      </c>
      <c r="N63" s="73">
        <f>N27*0.1533</f>
        <v>988.78499999999997</v>
      </c>
      <c r="O63" s="145"/>
      <c r="P63" s="146"/>
      <c r="Q63" s="147"/>
      <c r="R63" s="73">
        <f>R25*0.1533</f>
        <v>7147.4591999999993</v>
      </c>
      <c r="S63" s="73">
        <f>S27*0.1533</f>
        <v>8063.2733999999991</v>
      </c>
      <c r="T63" s="145"/>
      <c r="U63" s="146"/>
      <c r="V63" s="147"/>
      <c r="W63" s="63">
        <v>0</v>
      </c>
      <c r="X63" s="63">
        <v>0</v>
      </c>
      <c r="Y63" s="145"/>
      <c r="Z63" s="146"/>
      <c r="AA63" s="147"/>
      <c r="AB63" s="74">
        <f>AB25*0.1533</f>
        <v>0</v>
      </c>
      <c r="AC63" s="74">
        <f>AC27*0.1533</f>
        <v>0</v>
      </c>
      <c r="AD63" s="134"/>
      <c r="AE63" s="134"/>
      <c r="AF63" s="134"/>
      <c r="AG63" s="5"/>
    </row>
    <row r="64" spans="1:33" ht="26.45" customHeight="1" x14ac:dyDescent="0.25">
      <c r="A64" s="135"/>
      <c r="B64" s="120"/>
      <c r="C64" s="121" t="s">
        <v>126</v>
      </c>
      <c r="D64" s="122"/>
      <c r="E64" s="141" t="s">
        <v>134</v>
      </c>
      <c r="F64" s="72" t="s">
        <v>135</v>
      </c>
      <c r="G64" s="116"/>
      <c r="H64" s="73">
        <f>(H5+H24+H26)*0.1533</f>
        <v>9566.8397999999997</v>
      </c>
      <c r="I64" s="73">
        <f>(I5+I24+I26)*0.1533</f>
        <v>10630.1286</v>
      </c>
      <c r="J64" s="145"/>
      <c r="K64" s="146"/>
      <c r="L64" s="147"/>
      <c r="M64" s="73">
        <f>(M5+M24+M26)*0.1533</f>
        <v>2744.9897999999998</v>
      </c>
      <c r="N64" s="73">
        <f>(N5+N24+N26)*0.1533</f>
        <v>3062.9339999999997</v>
      </c>
      <c r="O64" s="145"/>
      <c r="P64" s="146"/>
      <c r="Q64" s="147"/>
      <c r="R64" s="73">
        <f>(R5+R24+R26)*0.1533</f>
        <v>6821.8499999999995</v>
      </c>
      <c r="S64" s="73">
        <f>(S5+S24+S26)*0.1533</f>
        <v>7567.1945999999998</v>
      </c>
      <c r="T64" s="145"/>
      <c r="U64" s="146"/>
      <c r="V64" s="147"/>
      <c r="W64" s="63">
        <v>0</v>
      </c>
      <c r="X64" s="63">
        <v>0</v>
      </c>
      <c r="Y64" s="145"/>
      <c r="Z64" s="146"/>
      <c r="AA64" s="147"/>
      <c r="AB64" s="74">
        <v>0</v>
      </c>
      <c r="AC64" s="74">
        <v>0</v>
      </c>
      <c r="AD64" s="134"/>
      <c r="AE64" s="134"/>
      <c r="AF64" s="134"/>
      <c r="AG64" s="5"/>
    </row>
    <row r="65" spans="1:33" ht="26.45" customHeight="1" x14ac:dyDescent="0.25">
      <c r="A65" s="135"/>
      <c r="B65" s="120"/>
      <c r="C65" s="121"/>
      <c r="D65" s="122"/>
      <c r="E65" s="141"/>
      <c r="F65" s="72" t="s">
        <v>136</v>
      </c>
      <c r="G65" s="116"/>
      <c r="H65" s="73">
        <f>(H5+H24)*0.1533</f>
        <v>9398.2097999999987</v>
      </c>
      <c r="I65" s="73">
        <f>(I5+I24)*0.1533</f>
        <v>10445.555399999999</v>
      </c>
      <c r="J65" s="145"/>
      <c r="K65" s="146"/>
      <c r="L65" s="147"/>
      <c r="M65" s="73">
        <f>(M5+M24)*0.1533</f>
        <v>2744.9897999999998</v>
      </c>
      <c r="N65" s="73">
        <f>(N5+N24)*0.1533</f>
        <v>3062.9339999999997</v>
      </c>
      <c r="O65" s="145"/>
      <c r="P65" s="146"/>
      <c r="Q65" s="147"/>
      <c r="R65" s="73">
        <f>(R5+R24)*0.1533</f>
        <v>6653.2199999999993</v>
      </c>
      <c r="S65" s="73">
        <f>(S5+S24)*0.1533</f>
        <v>7382.6214</v>
      </c>
      <c r="T65" s="145"/>
      <c r="U65" s="146"/>
      <c r="V65" s="147"/>
      <c r="W65" s="63">
        <v>0</v>
      </c>
      <c r="X65" s="63">
        <v>0</v>
      </c>
      <c r="Y65" s="145"/>
      <c r="Z65" s="146"/>
      <c r="AA65" s="147"/>
      <c r="AB65" s="74">
        <v>0</v>
      </c>
      <c r="AC65" s="74">
        <v>0</v>
      </c>
      <c r="AD65" s="134"/>
      <c r="AE65" s="134"/>
      <c r="AF65" s="134"/>
      <c r="AG65" s="5"/>
    </row>
    <row r="66" spans="1:33" ht="26.45" customHeight="1" x14ac:dyDescent="0.25">
      <c r="A66" s="135"/>
      <c r="B66" s="120"/>
      <c r="C66" s="122" t="s">
        <v>137</v>
      </c>
      <c r="D66" s="122"/>
      <c r="E66" s="70" t="s">
        <v>123</v>
      </c>
      <c r="F66" s="72" t="s">
        <v>110</v>
      </c>
      <c r="G66" s="116"/>
      <c r="H66" s="73">
        <f>(H46)*0.34941</f>
        <v>1607.6109513000001</v>
      </c>
      <c r="I66" s="73">
        <f>(I46)*0.34941</f>
        <v>2173.5258696000005</v>
      </c>
      <c r="J66" s="145"/>
      <c r="K66" s="146"/>
      <c r="L66" s="147"/>
      <c r="M66" s="73">
        <f>(M38/100*1)*0.34941</f>
        <v>106.77620189999999</v>
      </c>
      <c r="N66" s="73">
        <f>(N38/100*1)*0.34941</f>
        <v>114.00549479999999</v>
      </c>
      <c r="O66" s="145"/>
      <c r="P66" s="146"/>
      <c r="Q66" s="147"/>
      <c r="R66" s="55">
        <v>0</v>
      </c>
      <c r="S66" s="53">
        <v>0</v>
      </c>
      <c r="T66" s="145"/>
      <c r="U66" s="146"/>
      <c r="V66" s="147"/>
      <c r="W66" s="63">
        <v>0</v>
      </c>
      <c r="X66" s="63">
        <v>0</v>
      </c>
      <c r="Y66" s="145"/>
      <c r="Z66" s="146"/>
      <c r="AA66" s="147"/>
      <c r="AB66" s="74">
        <f>(AB38/100*1)*0.34941</f>
        <v>0</v>
      </c>
      <c r="AC66" s="74">
        <f>(AC38/100*1)*0.34941</f>
        <v>0</v>
      </c>
      <c r="AD66" s="134"/>
      <c r="AE66" s="134"/>
      <c r="AF66" s="134"/>
      <c r="AG66" s="5"/>
    </row>
    <row r="67" spans="1:33" ht="26.45" customHeight="1" x14ac:dyDescent="0.25">
      <c r="A67" s="135"/>
      <c r="B67" s="120"/>
      <c r="C67" s="122"/>
      <c r="D67" s="122"/>
      <c r="E67" s="70" t="s">
        <v>123</v>
      </c>
      <c r="F67" s="72" t="s">
        <v>111</v>
      </c>
      <c r="G67" s="116"/>
      <c r="H67" s="73">
        <f>(H47)*64.51</f>
        <v>194191.22750000001</v>
      </c>
      <c r="I67" s="73">
        <f>(I47)*64.51</f>
        <v>285908.32</v>
      </c>
      <c r="J67" s="145"/>
      <c r="K67" s="146"/>
      <c r="L67" s="147"/>
      <c r="M67" s="73">
        <f>(M38/100*1)*64.51</f>
        <v>19713.6109</v>
      </c>
      <c r="N67" s="73">
        <f>(N38/100*1)*64.51</f>
        <v>21048.322799999998</v>
      </c>
      <c r="O67" s="145"/>
      <c r="P67" s="146"/>
      <c r="Q67" s="147"/>
      <c r="R67" s="55">
        <v>0</v>
      </c>
      <c r="S67" s="53">
        <v>0</v>
      </c>
      <c r="T67" s="145"/>
      <c r="U67" s="146"/>
      <c r="V67" s="147"/>
      <c r="W67" s="63">
        <v>0</v>
      </c>
      <c r="X67" s="63">
        <v>0</v>
      </c>
      <c r="Y67" s="145"/>
      <c r="Z67" s="146"/>
      <c r="AA67" s="147"/>
      <c r="AB67" s="74">
        <f>(AB38/100*1)*64.51</f>
        <v>0</v>
      </c>
      <c r="AC67" s="74">
        <f>(AC38/100*1)*64.51</f>
        <v>0</v>
      </c>
      <c r="AD67" s="134"/>
      <c r="AE67" s="134"/>
      <c r="AF67" s="134"/>
      <c r="AG67" s="5"/>
    </row>
    <row r="68" spans="1:33" ht="26.45" customHeight="1" x14ac:dyDescent="0.25">
      <c r="A68" s="135"/>
      <c r="B68" s="120"/>
      <c r="C68" s="122"/>
      <c r="D68" s="122"/>
      <c r="E68" s="72" t="s">
        <v>138</v>
      </c>
      <c r="F68" s="72" t="s">
        <v>94</v>
      </c>
      <c r="G68" s="116"/>
      <c r="H68" s="73">
        <f>H32*0.199020509949457</f>
        <v>447.79614738627822</v>
      </c>
      <c r="I68" s="73">
        <f>I32*0.199020509949457</f>
        <v>507.13411242770889</v>
      </c>
      <c r="J68" s="145"/>
      <c r="K68" s="146"/>
      <c r="L68" s="147"/>
      <c r="M68" s="53">
        <v>0</v>
      </c>
      <c r="N68" s="53">
        <v>0</v>
      </c>
      <c r="O68" s="145"/>
      <c r="P68" s="146"/>
      <c r="Q68" s="147"/>
      <c r="R68" s="73">
        <f>(R32)*0.199020509949457</f>
        <v>447.79614738627822</v>
      </c>
      <c r="S68" s="73">
        <f>S32*0.199020509949457</f>
        <v>507.13411242770889</v>
      </c>
      <c r="T68" s="145"/>
      <c r="U68" s="146"/>
      <c r="V68" s="147"/>
      <c r="W68" s="63">
        <v>0</v>
      </c>
      <c r="X68" s="63">
        <v>0</v>
      </c>
      <c r="Y68" s="145"/>
      <c r="Z68" s="146"/>
      <c r="AA68" s="147"/>
      <c r="AB68" s="58">
        <v>0</v>
      </c>
      <c r="AC68" s="58">
        <v>0</v>
      </c>
      <c r="AD68" s="134"/>
      <c r="AE68" s="134"/>
      <c r="AF68" s="134"/>
      <c r="AG68" s="5"/>
    </row>
    <row r="69" spans="1:33" ht="26.45" customHeight="1" x14ac:dyDescent="0.25">
      <c r="A69" s="135"/>
      <c r="B69" s="120"/>
      <c r="C69" s="121" t="s">
        <v>139</v>
      </c>
      <c r="D69" s="122"/>
      <c r="E69" s="121" t="s">
        <v>140</v>
      </c>
      <c r="F69" s="121"/>
      <c r="G69" s="116"/>
      <c r="H69" s="73">
        <f>H53+H61</f>
        <v>74054.323031299995</v>
      </c>
      <c r="I69" s="73">
        <f>I53+I61</f>
        <v>75915.107509599999</v>
      </c>
      <c r="J69" s="145"/>
      <c r="K69" s="146"/>
      <c r="L69" s="147"/>
      <c r="M69" s="73">
        <f>M53+M61</f>
        <v>27813.830831300002</v>
      </c>
      <c r="N69" s="73">
        <f>N53+N61</f>
        <v>28388.1217096</v>
      </c>
      <c r="O69" s="145"/>
      <c r="P69" s="146"/>
      <c r="Q69" s="147"/>
      <c r="R69" s="73">
        <f>R53+R61</f>
        <v>42407.992199999993</v>
      </c>
      <c r="S69" s="73">
        <f>S53+S61</f>
        <v>43519.417199999996</v>
      </c>
      <c r="T69" s="145"/>
      <c r="U69" s="146"/>
      <c r="V69" s="147"/>
      <c r="W69" s="73">
        <f>W53+W61</f>
        <v>3832.5</v>
      </c>
      <c r="X69" s="73">
        <f>X53+X61</f>
        <v>4007.5685999999996</v>
      </c>
      <c r="Y69" s="145"/>
      <c r="Z69" s="146"/>
      <c r="AA69" s="147"/>
      <c r="AB69" s="74">
        <f>AB53+AB61</f>
        <v>137.97</v>
      </c>
      <c r="AC69" s="74">
        <f>AC53+AC61</f>
        <v>142.87559999999999</v>
      </c>
      <c r="AD69" s="134"/>
      <c r="AE69" s="134"/>
      <c r="AF69" s="134"/>
      <c r="AG69" s="5"/>
    </row>
    <row r="70" spans="1:33" ht="26.45" customHeight="1" x14ac:dyDescent="0.25">
      <c r="A70" s="135"/>
      <c r="B70" s="120"/>
      <c r="C70" s="121"/>
      <c r="D70" s="122"/>
      <c r="E70" s="121" t="s">
        <v>141</v>
      </c>
      <c r="F70" s="121"/>
      <c r="G70" s="116"/>
      <c r="H70" s="73">
        <f>H53+H57</f>
        <v>48038.352279300001</v>
      </c>
      <c r="I70" s="73">
        <f>I53+I57</f>
        <v>39488.267177599999</v>
      </c>
      <c r="J70" s="145"/>
      <c r="K70" s="146"/>
      <c r="L70" s="147"/>
      <c r="M70" s="73">
        <f>M53+M56</f>
        <v>6736.1301113</v>
      </c>
      <c r="N70" s="73">
        <f>N53+N57</f>
        <v>34533.901879600002</v>
      </c>
      <c r="O70" s="145"/>
      <c r="P70" s="146"/>
      <c r="Q70" s="147"/>
      <c r="R70" s="73">
        <f>R53+R61</f>
        <v>42407.992199999993</v>
      </c>
      <c r="S70" s="73">
        <f>S53+S61</f>
        <v>43519.417199999996</v>
      </c>
      <c r="T70" s="145"/>
      <c r="U70" s="146"/>
      <c r="V70" s="147"/>
      <c r="W70" s="73">
        <f>W53+W61</f>
        <v>3832.5</v>
      </c>
      <c r="X70" s="73">
        <f>X53+X61</f>
        <v>4007.5685999999996</v>
      </c>
      <c r="Y70" s="145"/>
      <c r="Z70" s="146"/>
      <c r="AA70" s="147"/>
      <c r="AB70" s="74">
        <f>AB53+AB61</f>
        <v>137.97</v>
      </c>
      <c r="AC70" s="74">
        <f>AC53+AC61</f>
        <v>142.87559999999999</v>
      </c>
      <c r="AD70" s="134"/>
      <c r="AE70" s="134"/>
      <c r="AF70" s="134"/>
      <c r="AG70" s="5"/>
    </row>
    <row r="71" spans="1:33" ht="26.45" customHeight="1" x14ac:dyDescent="0.25">
      <c r="A71" s="135"/>
      <c r="B71" s="120"/>
      <c r="C71" s="121"/>
      <c r="D71" s="122"/>
      <c r="E71" s="121" t="s">
        <v>142</v>
      </c>
      <c r="F71" s="121"/>
      <c r="G71" s="116"/>
      <c r="H71" s="73">
        <f>H69+H64</f>
        <v>83621.162831299996</v>
      </c>
      <c r="I71" s="73">
        <f>I69+I64</f>
        <v>86545.236109599995</v>
      </c>
      <c r="J71" s="145"/>
      <c r="K71" s="146"/>
      <c r="L71" s="147"/>
      <c r="M71" s="73">
        <f>M69+M64</f>
        <v>30558.820631300001</v>
      </c>
      <c r="N71" s="73">
        <f>N69+N64</f>
        <v>31451.055709600001</v>
      </c>
      <c r="O71" s="145"/>
      <c r="P71" s="146"/>
      <c r="Q71" s="147"/>
      <c r="R71" s="73">
        <f>R69+R64</f>
        <v>49229.842199999992</v>
      </c>
      <c r="S71" s="73">
        <f>S69+S64</f>
        <v>51086.611799999999</v>
      </c>
      <c r="T71" s="145"/>
      <c r="U71" s="146"/>
      <c r="V71" s="147"/>
      <c r="W71" s="73">
        <f>W69+W64</f>
        <v>3832.5</v>
      </c>
      <c r="X71" s="73">
        <f>X69+X64</f>
        <v>4007.5685999999996</v>
      </c>
      <c r="Y71" s="145"/>
      <c r="Z71" s="146"/>
      <c r="AA71" s="147"/>
      <c r="AB71" s="74">
        <f>AB69+AB64</f>
        <v>137.97</v>
      </c>
      <c r="AC71" s="74">
        <f>AC69+AC64</f>
        <v>142.87559999999999</v>
      </c>
      <c r="AD71" s="134"/>
      <c r="AE71" s="134"/>
      <c r="AF71" s="134"/>
      <c r="AG71" s="5"/>
    </row>
    <row r="72" spans="1:33" ht="26.45" customHeight="1" x14ac:dyDescent="0.25">
      <c r="A72" s="135"/>
      <c r="B72" s="120"/>
      <c r="C72" s="121"/>
      <c r="D72" s="122"/>
      <c r="E72" s="121" t="s">
        <v>143</v>
      </c>
      <c r="F72" s="121"/>
      <c r="G72" s="116"/>
      <c r="H72" s="73">
        <f>H70+H64</f>
        <v>57605.192079300003</v>
      </c>
      <c r="I72" s="73">
        <f>I70+I64</f>
        <v>50118.395777600002</v>
      </c>
      <c r="J72" s="145"/>
      <c r="K72" s="146"/>
      <c r="L72" s="147"/>
      <c r="M72" s="73">
        <f>M70+M64</f>
        <v>9481.1199113000002</v>
      </c>
      <c r="N72" s="73">
        <f>N70+N64</f>
        <v>37596.835879600003</v>
      </c>
      <c r="O72" s="145"/>
      <c r="P72" s="146"/>
      <c r="Q72" s="147"/>
      <c r="R72" s="73">
        <f>R70+R64</f>
        <v>49229.842199999992</v>
      </c>
      <c r="S72" s="73">
        <f>S70+S64</f>
        <v>51086.611799999999</v>
      </c>
      <c r="T72" s="145"/>
      <c r="U72" s="146"/>
      <c r="V72" s="147"/>
      <c r="W72" s="73">
        <f>W70+W64</f>
        <v>3832.5</v>
      </c>
      <c r="X72" s="73">
        <f>X70+X64</f>
        <v>4007.5685999999996</v>
      </c>
      <c r="Y72" s="145"/>
      <c r="Z72" s="146"/>
      <c r="AA72" s="147"/>
      <c r="AB72" s="74">
        <f>AB70+AB64</f>
        <v>137.97</v>
      </c>
      <c r="AC72" s="74">
        <f>AC70+AC64</f>
        <v>142.87559999999999</v>
      </c>
      <c r="AD72" s="134"/>
      <c r="AE72" s="134"/>
      <c r="AF72" s="134"/>
      <c r="AG72" s="5"/>
    </row>
    <row r="73" spans="1:33" ht="26.45" customHeight="1" x14ac:dyDescent="0.25">
      <c r="A73" s="135"/>
      <c r="B73" s="120"/>
      <c r="C73" s="121"/>
      <c r="D73" s="122" t="s">
        <v>57</v>
      </c>
      <c r="E73" s="121" t="s">
        <v>144</v>
      </c>
      <c r="F73" s="121"/>
      <c r="G73" s="116"/>
      <c r="H73" s="65">
        <v>3.3000000000000002E-2</v>
      </c>
      <c r="I73" s="65">
        <v>5.5199999999999999E-2</v>
      </c>
      <c r="J73" s="145"/>
      <c r="K73" s="146"/>
      <c r="L73" s="147"/>
      <c r="M73" s="60">
        <v>3.3000000000000002E-2</v>
      </c>
      <c r="N73" s="60">
        <v>0.03</v>
      </c>
      <c r="O73" s="145"/>
      <c r="P73" s="146"/>
      <c r="Q73" s="147"/>
      <c r="R73" s="79">
        <v>0</v>
      </c>
      <c r="S73" s="79">
        <v>0</v>
      </c>
      <c r="T73" s="145"/>
      <c r="U73" s="146"/>
      <c r="V73" s="147"/>
      <c r="W73" s="79">
        <v>0.04</v>
      </c>
      <c r="X73" s="79">
        <v>0.05</v>
      </c>
      <c r="Y73" s="145"/>
      <c r="Z73" s="146"/>
      <c r="AA73" s="147"/>
      <c r="AB73" s="62">
        <v>0</v>
      </c>
      <c r="AC73" s="62">
        <v>0</v>
      </c>
      <c r="AD73" s="134"/>
      <c r="AE73" s="134"/>
      <c r="AF73" s="134"/>
      <c r="AG73" s="5"/>
    </row>
    <row r="74" spans="1:33" ht="26.45" customHeight="1" x14ac:dyDescent="0.25">
      <c r="A74" s="135"/>
      <c r="B74" s="120"/>
      <c r="C74" s="121"/>
      <c r="D74" s="122"/>
      <c r="E74" s="121" t="s">
        <v>145</v>
      </c>
      <c r="F74" s="121"/>
      <c r="G74" s="116"/>
      <c r="H74" s="65">
        <v>3.3000000000000002E-2</v>
      </c>
      <c r="I74" s="65">
        <v>5.5199999999999999E-2</v>
      </c>
      <c r="J74" s="145"/>
      <c r="K74" s="146"/>
      <c r="L74" s="147"/>
      <c r="M74" s="60">
        <v>3.3000000000000002E-2</v>
      </c>
      <c r="N74" s="60">
        <v>0.03</v>
      </c>
      <c r="O74" s="145"/>
      <c r="P74" s="146"/>
      <c r="Q74" s="147"/>
      <c r="R74" s="79">
        <v>0</v>
      </c>
      <c r="S74" s="79">
        <v>0</v>
      </c>
      <c r="T74" s="145"/>
      <c r="U74" s="146"/>
      <c r="V74" s="147"/>
      <c r="W74" s="79">
        <v>0.04</v>
      </c>
      <c r="X74" s="79">
        <v>0.05</v>
      </c>
      <c r="Y74" s="145"/>
      <c r="Z74" s="146"/>
      <c r="AA74" s="147"/>
      <c r="AB74" s="62">
        <v>0</v>
      </c>
      <c r="AC74" s="62">
        <v>0</v>
      </c>
      <c r="AD74" s="134"/>
      <c r="AE74" s="134"/>
      <c r="AF74" s="134"/>
      <c r="AG74" s="5"/>
    </row>
    <row r="75" spans="1:33" ht="26.45" customHeight="1" x14ac:dyDescent="0.25">
      <c r="A75" s="135"/>
      <c r="B75" s="120"/>
      <c r="C75" s="121"/>
      <c r="D75" s="122"/>
      <c r="E75" s="121" t="s">
        <v>146</v>
      </c>
      <c r="F75" s="121"/>
      <c r="G75" s="116"/>
      <c r="H75" s="65">
        <v>5.0099999999999999E-2</v>
      </c>
      <c r="I75" s="65">
        <v>5.0099999999999999E-2</v>
      </c>
      <c r="J75" s="145"/>
      <c r="K75" s="146"/>
      <c r="L75" s="147"/>
      <c r="M75" s="60">
        <v>7.0099999999999996E-2</v>
      </c>
      <c r="N75" s="60">
        <v>7.0000000000000007E-2</v>
      </c>
      <c r="O75" s="145"/>
      <c r="P75" s="146"/>
      <c r="Q75" s="147"/>
      <c r="R75" s="79">
        <v>0</v>
      </c>
      <c r="S75" s="79">
        <v>0</v>
      </c>
      <c r="T75" s="145"/>
      <c r="U75" s="146"/>
      <c r="V75" s="147"/>
      <c r="W75" s="79">
        <v>0.11</v>
      </c>
      <c r="X75" s="79">
        <v>0.15</v>
      </c>
      <c r="Y75" s="145"/>
      <c r="Z75" s="146"/>
      <c r="AA75" s="147"/>
      <c r="AB75" s="58" t="s">
        <v>51</v>
      </c>
      <c r="AC75" s="57" t="s">
        <v>51</v>
      </c>
      <c r="AD75" s="134"/>
      <c r="AE75" s="134"/>
      <c r="AF75" s="134"/>
      <c r="AG75" s="5"/>
    </row>
    <row r="76" spans="1:33" ht="33" x14ac:dyDescent="0.25">
      <c r="A76" s="135"/>
      <c r="B76" s="120"/>
      <c r="C76" s="122" t="s">
        <v>147</v>
      </c>
      <c r="D76" s="50" t="s">
        <v>148</v>
      </c>
      <c r="E76" s="122" t="s">
        <v>149</v>
      </c>
      <c r="F76" s="125" t="s">
        <v>150</v>
      </c>
      <c r="G76" s="123" t="s">
        <v>49</v>
      </c>
      <c r="H76" s="53">
        <f>H69/H81</f>
        <v>0.74054323031299996</v>
      </c>
      <c r="I76" s="53">
        <f>I69/I81</f>
        <v>0.55819931992352945</v>
      </c>
      <c r="J76" s="145"/>
      <c r="K76" s="146"/>
      <c r="L76" s="147"/>
      <c r="M76" s="53">
        <f>M69/M81</f>
        <v>1.3088861567670589</v>
      </c>
      <c r="N76" s="53">
        <f>N69/N81</f>
        <v>1.3359116098635293</v>
      </c>
      <c r="O76" s="145"/>
      <c r="P76" s="146"/>
      <c r="Q76" s="147"/>
      <c r="R76" s="53">
        <f>R69/R81</f>
        <v>1.1308797919999998</v>
      </c>
      <c r="S76" s="53">
        <f>S69/S81</f>
        <v>0.8094075771383934</v>
      </c>
      <c r="T76" s="145"/>
      <c r="U76" s="146"/>
      <c r="V76" s="147"/>
      <c r="W76" s="53">
        <f>W69/W81</f>
        <v>9.2909090909090913E-2</v>
      </c>
      <c r="X76" s="53">
        <f>X69/X81</f>
        <v>6.5717237873470849E-2</v>
      </c>
      <c r="Y76" s="145"/>
      <c r="Z76" s="146"/>
      <c r="AA76" s="147"/>
      <c r="AB76" s="58">
        <f>AB69/AB81</f>
        <v>4.3799999999999999E-2</v>
      </c>
      <c r="AC76" s="58">
        <f>AC69/AC81</f>
        <v>4.5357333333333333E-2</v>
      </c>
      <c r="AD76" s="134"/>
      <c r="AE76" s="134"/>
      <c r="AF76" s="134"/>
      <c r="AG76" s="5"/>
    </row>
    <row r="77" spans="1:33" ht="30" customHeight="1" x14ac:dyDescent="0.25">
      <c r="A77" s="135"/>
      <c r="B77" s="120"/>
      <c r="C77" s="122"/>
      <c r="D77" s="50" t="s">
        <v>151</v>
      </c>
      <c r="E77" s="122"/>
      <c r="F77" s="125"/>
      <c r="G77" s="123"/>
      <c r="H77" s="76">
        <f>H69/10000000</f>
        <v>7.4054323031299994E-3</v>
      </c>
      <c r="I77" s="76">
        <f>I69/10000000</f>
        <v>7.59151075096E-3</v>
      </c>
      <c r="J77" s="145"/>
      <c r="K77" s="146"/>
      <c r="L77" s="147"/>
      <c r="M77" s="76">
        <f>M69/10000000</f>
        <v>2.78138308313E-3</v>
      </c>
      <c r="N77" s="76">
        <f>N69/10000000</f>
        <v>2.8388121709600001E-3</v>
      </c>
      <c r="O77" s="145"/>
      <c r="P77" s="146"/>
      <c r="Q77" s="147"/>
      <c r="R77" s="76">
        <f>R69/10000000</f>
        <v>4.2407992199999991E-3</v>
      </c>
      <c r="S77" s="76">
        <f>S69/10000000</f>
        <v>4.3519417199999995E-3</v>
      </c>
      <c r="T77" s="145"/>
      <c r="U77" s="146"/>
      <c r="V77" s="147"/>
      <c r="W77" s="76">
        <f>W69/10000000</f>
        <v>3.8325000000000002E-4</v>
      </c>
      <c r="X77" s="76">
        <f>X69/10000000</f>
        <v>4.0075685999999998E-4</v>
      </c>
      <c r="Y77" s="145"/>
      <c r="Z77" s="146"/>
      <c r="AA77" s="147"/>
      <c r="AB77" s="80">
        <f>AB69/10000000</f>
        <v>1.3797E-5</v>
      </c>
      <c r="AC77" s="80">
        <f>AC69/10000000</f>
        <v>1.4287559999999999E-5</v>
      </c>
      <c r="AD77" s="134"/>
      <c r="AE77" s="134"/>
      <c r="AF77" s="134"/>
      <c r="AG77" s="5"/>
    </row>
    <row r="78" spans="1:33" ht="33" x14ac:dyDescent="0.25">
      <c r="A78" s="135"/>
      <c r="B78" s="120"/>
      <c r="C78" s="122"/>
      <c r="D78" s="50" t="s">
        <v>148</v>
      </c>
      <c r="E78" s="122"/>
      <c r="F78" s="125" t="s">
        <v>152</v>
      </c>
      <c r="G78" s="123"/>
      <c r="H78" s="53">
        <f>H70/H81</f>
        <v>0.48038352279300001</v>
      </c>
      <c r="I78" s="53">
        <f>I70/I81</f>
        <v>0.29035490571764705</v>
      </c>
      <c r="J78" s="145"/>
      <c r="K78" s="146"/>
      <c r="L78" s="147"/>
      <c r="M78" s="53">
        <f>M70/M81</f>
        <v>0.31699435817882354</v>
      </c>
      <c r="N78" s="53">
        <f>N70/N81</f>
        <v>1.6251247943341178</v>
      </c>
      <c r="O78" s="145"/>
      <c r="P78" s="146"/>
      <c r="Q78" s="147"/>
      <c r="R78" s="53">
        <f>R70/R81</f>
        <v>1.1308797919999998</v>
      </c>
      <c r="S78" s="53">
        <f>S70/S81</f>
        <v>0.8094075771383934</v>
      </c>
      <c r="T78" s="145"/>
      <c r="U78" s="146"/>
      <c r="V78" s="147"/>
      <c r="W78" s="53">
        <f>W70/W81</f>
        <v>9.2909090909090913E-2</v>
      </c>
      <c r="X78" s="53">
        <f>X70/X81</f>
        <v>6.5717237873470849E-2</v>
      </c>
      <c r="Y78" s="145"/>
      <c r="Z78" s="146"/>
      <c r="AA78" s="147"/>
      <c r="AB78" s="58">
        <f>AB70/AB81</f>
        <v>4.3799999999999999E-2</v>
      </c>
      <c r="AC78" s="58">
        <f>AC70/AC81</f>
        <v>4.5357333333333333E-2</v>
      </c>
      <c r="AD78" s="134"/>
      <c r="AE78" s="134"/>
      <c r="AF78" s="134"/>
      <c r="AG78" s="5"/>
    </row>
    <row r="79" spans="1:33" ht="30" customHeight="1" x14ac:dyDescent="0.25">
      <c r="A79" s="135"/>
      <c r="B79" s="120"/>
      <c r="C79" s="122"/>
      <c r="D79" s="50" t="s">
        <v>151</v>
      </c>
      <c r="E79" s="122"/>
      <c r="F79" s="125"/>
      <c r="G79" s="123"/>
      <c r="H79" s="76">
        <f>H70/10000000</f>
        <v>4.8038352279299998E-3</v>
      </c>
      <c r="I79" s="76">
        <f>I70/10000000</f>
        <v>3.9488267177599998E-3</v>
      </c>
      <c r="J79" s="148"/>
      <c r="K79" s="149"/>
      <c r="L79" s="150"/>
      <c r="M79" s="76">
        <f>M70/10000000</f>
        <v>6.7361301113000001E-4</v>
      </c>
      <c r="N79" s="76">
        <f>N70/10000000</f>
        <v>3.4533901879600002E-3</v>
      </c>
      <c r="O79" s="148"/>
      <c r="P79" s="149"/>
      <c r="Q79" s="150"/>
      <c r="R79" s="76">
        <f>R70/10000000</f>
        <v>4.2407992199999991E-3</v>
      </c>
      <c r="S79" s="76">
        <f>S70/10000000</f>
        <v>4.3519417199999995E-3</v>
      </c>
      <c r="T79" s="148"/>
      <c r="U79" s="149"/>
      <c r="V79" s="150"/>
      <c r="W79" s="76">
        <f>W777/10000000</f>
        <v>0</v>
      </c>
      <c r="X79" s="76">
        <f>X70/10000000</f>
        <v>4.0075685999999998E-4</v>
      </c>
      <c r="Y79" s="148"/>
      <c r="Z79" s="149"/>
      <c r="AA79" s="150"/>
      <c r="AB79" s="80">
        <f>AB70/10000000</f>
        <v>1.3797E-5</v>
      </c>
      <c r="AC79" s="80">
        <f>AC70/10000000</f>
        <v>1.4287559999999999E-5</v>
      </c>
      <c r="AD79" s="134"/>
      <c r="AE79" s="134"/>
      <c r="AF79" s="134"/>
      <c r="AG79" s="5"/>
    </row>
    <row r="80" spans="1:33" ht="21.6" customHeight="1" x14ac:dyDescent="0.25">
      <c r="A80" s="135"/>
      <c r="B80" s="120"/>
      <c r="C80" s="122" t="s">
        <v>65</v>
      </c>
      <c r="D80" s="122"/>
      <c r="E80" s="122"/>
      <c r="F80" s="125" t="s">
        <v>153</v>
      </c>
      <c r="G80" s="123"/>
      <c r="H80" s="53" t="s">
        <v>67</v>
      </c>
      <c r="I80" s="53" t="s">
        <v>68</v>
      </c>
      <c r="J80" s="116" t="s">
        <v>69</v>
      </c>
      <c r="K80" s="116"/>
      <c r="L80" s="116"/>
      <c r="M80" s="53" t="s">
        <v>70</v>
      </c>
      <c r="N80" s="53" t="s">
        <v>70</v>
      </c>
      <c r="O80" s="116" t="s">
        <v>71</v>
      </c>
      <c r="P80" s="116"/>
      <c r="Q80" s="116"/>
      <c r="R80" s="53" t="s">
        <v>72</v>
      </c>
      <c r="S80" s="53" t="s">
        <v>73</v>
      </c>
      <c r="T80" s="116" t="s">
        <v>74</v>
      </c>
      <c r="U80" s="116"/>
      <c r="V80" s="116"/>
      <c r="W80" s="53" t="s">
        <v>75</v>
      </c>
      <c r="X80" s="53" t="s">
        <v>76</v>
      </c>
      <c r="Y80" s="116" t="s">
        <v>77</v>
      </c>
      <c r="Z80" s="116"/>
      <c r="AA80" s="116"/>
      <c r="AB80" s="58" t="s">
        <v>78</v>
      </c>
      <c r="AC80" s="58" t="s">
        <v>78</v>
      </c>
      <c r="AD80" s="132" t="s">
        <v>78</v>
      </c>
      <c r="AE80" s="132"/>
      <c r="AF80" s="132"/>
      <c r="AG80" s="5"/>
    </row>
    <row r="81" spans="1:33" ht="21.6" customHeight="1" x14ac:dyDescent="0.25">
      <c r="A81" s="135"/>
      <c r="B81" s="120"/>
      <c r="C81" s="122" t="s">
        <v>79</v>
      </c>
      <c r="D81" s="122"/>
      <c r="E81" s="122"/>
      <c r="F81" s="125"/>
      <c r="G81" s="123"/>
      <c r="H81" s="53">
        <v>100000</v>
      </c>
      <c r="I81" s="53">
        <v>136000</v>
      </c>
      <c r="J81" s="140" t="s">
        <v>80</v>
      </c>
      <c r="K81" s="140"/>
      <c r="L81" s="140"/>
      <c r="M81" s="53">
        <v>21250</v>
      </c>
      <c r="N81" s="55">
        <v>21250</v>
      </c>
      <c r="O81" s="140" t="s">
        <v>81</v>
      </c>
      <c r="P81" s="140"/>
      <c r="Q81" s="140"/>
      <c r="R81" s="53">
        <v>37500</v>
      </c>
      <c r="S81" s="53">
        <v>53767</v>
      </c>
      <c r="T81" s="140" t="s">
        <v>82</v>
      </c>
      <c r="U81" s="140"/>
      <c r="V81" s="140"/>
      <c r="W81" s="53">
        <v>41250</v>
      </c>
      <c r="X81" s="55">
        <v>60982</v>
      </c>
      <c r="Y81" s="140" t="s">
        <v>83</v>
      </c>
      <c r="Z81" s="140"/>
      <c r="AA81" s="140"/>
      <c r="AB81" s="67">
        <v>3150</v>
      </c>
      <c r="AC81" s="67">
        <v>3150</v>
      </c>
      <c r="AD81" s="132" t="s">
        <v>84</v>
      </c>
      <c r="AE81" s="132"/>
      <c r="AF81" s="132"/>
      <c r="AG81" s="5"/>
    </row>
    <row r="82" spans="1:33" ht="32.450000000000003" customHeight="1" x14ac:dyDescent="0.25">
      <c r="A82" s="135"/>
      <c r="B82" s="120"/>
      <c r="C82" s="138" t="s">
        <v>57</v>
      </c>
      <c r="D82" s="138"/>
      <c r="E82" s="138"/>
      <c r="F82" s="49" t="s">
        <v>154</v>
      </c>
      <c r="G82" s="123"/>
      <c r="H82" s="65">
        <f>J82/H81</f>
        <v>8.3125000000000004E-2</v>
      </c>
      <c r="I82" s="65">
        <f>K82/I81</f>
        <v>0.1053044117647059</v>
      </c>
      <c r="J82" s="81">
        <f>(M81*0.1)+(W81*0.15)</f>
        <v>8312.5</v>
      </c>
      <c r="K82" s="81">
        <f>(N81*0.1)+(X81*0.2)</f>
        <v>14321.400000000001</v>
      </c>
      <c r="L82" s="61"/>
      <c r="M82" s="60">
        <v>0.1</v>
      </c>
      <c r="N82" s="54">
        <v>0.1</v>
      </c>
      <c r="O82" s="142"/>
      <c r="P82" s="143"/>
      <c r="Q82" s="144"/>
      <c r="R82" s="60">
        <v>0</v>
      </c>
      <c r="S82" s="60">
        <v>0</v>
      </c>
      <c r="T82" s="142"/>
      <c r="U82" s="143"/>
      <c r="V82" s="144"/>
      <c r="W82" s="60">
        <v>0.15</v>
      </c>
      <c r="X82" s="60">
        <v>0.2</v>
      </c>
      <c r="Y82" s="142"/>
      <c r="Z82" s="143"/>
      <c r="AA82" s="144"/>
      <c r="AB82" s="62">
        <v>0</v>
      </c>
      <c r="AC82" s="62">
        <v>0</v>
      </c>
      <c r="AD82" s="134"/>
      <c r="AE82" s="134"/>
      <c r="AF82" s="134"/>
      <c r="AG82" s="5"/>
    </row>
    <row r="83" spans="1:33" ht="32.450000000000003" customHeight="1" x14ac:dyDescent="0.25">
      <c r="A83" s="135"/>
      <c r="B83" s="120"/>
      <c r="C83" s="138"/>
      <c r="D83" s="138"/>
      <c r="E83" s="138"/>
      <c r="F83" s="49" t="s">
        <v>155</v>
      </c>
      <c r="G83" s="123"/>
      <c r="H83" s="65">
        <f>J83/H82</f>
        <v>0.39097744360902253</v>
      </c>
      <c r="I83" s="65">
        <f>K83/I82</f>
        <v>0.47481391484072788</v>
      </c>
      <c r="J83" s="81">
        <f>(M82*0.1)+(W82*0.15)</f>
        <v>3.2500000000000001E-2</v>
      </c>
      <c r="K83" s="81">
        <f>(N82*0.1)+(X82*0.2)</f>
        <v>5.000000000000001E-2</v>
      </c>
      <c r="L83" s="81"/>
      <c r="M83" s="60">
        <v>0.1</v>
      </c>
      <c r="N83" s="54">
        <v>0.1</v>
      </c>
      <c r="O83" s="148"/>
      <c r="P83" s="149"/>
      <c r="Q83" s="150"/>
      <c r="R83" s="60">
        <v>0</v>
      </c>
      <c r="S83" s="60">
        <v>0</v>
      </c>
      <c r="T83" s="148"/>
      <c r="U83" s="149"/>
      <c r="V83" s="150"/>
      <c r="W83" s="60">
        <v>0.15</v>
      </c>
      <c r="X83" s="60">
        <v>0.2</v>
      </c>
      <c r="Y83" s="148"/>
      <c r="Z83" s="149"/>
      <c r="AA83" s="150"/>
      <c r="AB83" s="62">
        <v>0</v>
      </c>
      <c r="AC83" s="62">
        <v>0</v>
      </c>
      <c r="AD83" s="134"/>
      <c r="AE83" s="134"/>
      <c r="AF83" s="134"/>
      <c r="AG83" s="5"/>
    </row>
    <row r="84" spans="1:33" ht="32.450000000000003" customHeight="1" x14ac:dyDescent="0.25">
      <c r="A84" s="135"/>
      <c r="B84" s="121" t="s">
        <v>156</v>
      </c>
      <c r="C84" s="122" t="s">
        <v>157</v>
      </c>
      <c r="D84" s="122" t="s">
        <v>158</v>
      </c>
      <c r="E84" s="121" t="s">
        <v>156</v>
      </c>
      <c r="F84" s="51" t="s">
        <v>48</v>
      </c>
      <c r="G84" s="116" t="s">
        <v>51</v>
      </c>
      <c r="H84" s="116" t="s">
        <v>51</v>
      </c>
      <c r="I84" s="116"/>
      <c r="J84" s="116"/>
      <c r="K84" s="116"/>
      <c r="L84" s="116"/>
      <c r="M84" s="116"/>
      <c r="N84" s="116"/>
      <c r="O84" s="116"/>
      <c r="P84" s="116"/>
      <c r="Q84" s="116"/>
      <c r="R84" s="116"/>
      <c r="S84" s="116"/>
      <c r="T84" s="116"/>
      <c r="U84" s="116"/>
      <c r="V84" s="116"/>
      <c r="W84" s="116"/>
      <c r="X84" s="116"/>
      <c r="Y84" s="116"/>
      <c r="Z84" s="116"/>
      <c r="AA84" s="116"/>
      <c r="AB84" s="58">
        <v>1455</v>
      </c>
      <c r="AC84" s="58">
        <v>986</v>
      </c>
      <c r="AD84" s="58">
        <v>1455</v>
      </c>
      <c r="AE84" s="58">
        <v>986</v>
      </c>
      <c r="AF84" s="82">
        <v>-0.32229999999999998</v>
      </c>
      <c r="AG84" s="5"/>
    </row>
    <row r="85" spans="1:33" ht="32.450000000000003" customHeight="1" x14ac:dyDescent="0.25">
      <c r="A85" s="135"/>
      <c r="B85" s="121"/>
      <c r="C85" s="122"/>
      <c r="D85" s="122"/>
      <c r="E85" s="121"/>
      <c r="F85" s="51" t="s">
        <v>50</v>
      </c>
      <c r="G85" s="123"/>
      <c r="H85" s="116"/>
      <c r="I85" s="116"/>
      <c r="J85" s="116"/>
      <c r="K85" s="116"/>
      <c r="L85" s="116"/>
      <c r="M85" s="116"/>
      <c r="N85" s="116"/>
      <c r="O85" s="116"/>
      <c r="P85" s="116"/>
      <c r="Q85" s="116"/>
      <c r="R85" s="116"/>
      <c r="S85" s="116"/>
      <c r="T85" s="116"/>
      <c r="U85" s="116"/>
      <c r="V85" s="116"/>
      <c r="W85" s="116"/>
      <c r="X85" s="116"/>
      <c r="Y85" s="116"/>
      <c r="Z85" s="116"/>
      <c r="AA85" s="116"/>
      <c r="AB85" s="58" t="s">
        <v>51</v>
      </c>
      <c r="AC85" s="58" t="s">
        <v>51</v>
      </c>
      <c r="AD85" s="58" t="s">
        <v>51</v>
      </c>
      <c r="AE85" s="58" t="s">
        <v>51</v>
      </c>
      <c r="AF85" s="58" t="s">
        <v>51</v>
      </c>
      <c r="AG85" s="5"/>
    </row>
    <row r="86" spans="1:33" ht="32.450000000000003" customHeight="1" x14ac:dyDescent="0.25">
      <c r="A86" s="135"/>
      <c r="B86" s="121"/>
      <c r="C86" s="122"/>
      <c r="D86" s="122"/>
      <c r="E86" s="121"/>
      <c r="F86" s="51" t="s">
        <v>159</v>
      </c>
      <c r="G86" s="123"/>
      <c r="H86" s="116"/>
      <c r="I86" s="116"/>
      <c r="J86" s="116"/>
      <c r="K86" s="116"/>
      <c r="L86" s="116"/>
      <c r="M86" s="116"/>
      <c r="N86" s="116"/>
      <c r="O86" s="116"/>
      <c r="P86" s="116"/>
      <c r="Q86" s="116"/>
      <c r="R86" s="116"/>
      <c r="S86" s="116"/>
      <c r="T86" s="116"/>
      <c r="U86" s="116"/>
      <c r="V86" s="116"/>
      <c r="W86" s="116"/>
      <c r="X86" s="116"/>
      <c r="Y86" s="116"/>
      <c r="Z86" s="116"/>
      <c r="AA86" s="116"/>
      <c r="AB86" s="58">
        <v>1455</v>
      </c>
      <c r="AC86" s="58">
        <v>986</v>
      </c>
      <c r="AD86" s="58">
        <v>1455</v>
      </c>
      <c r="AE86" s="58">
        <v>986</v>
      </c>
      <c r="AF86" s="82">
        <v>-0.32229999999999998</v>
      </c>
      <c r="AG86" s="5"/>
    </row>
    <row r="87" spans="1:33" ht="32.450000000000003" customHeight="1" x14ac:dyDescent="0.25">
      <c r="A87" s="135"/>
      <c r="B87" s="121"/>
      <c r="C87" s="122"/>
      <c r="D87" s="122"/>
      <c r="E87" s="121"/>
      <c r="F87" s="51" t="s">
        <v>160</v>
      </c>
      <c r="G87" s="123"/>
      <c r="H87" s="116"/>
      <c r="I87" s="116"/>
      <c r="J87" s="116"/>
      <c r="K87" s="116"/>
      <c r="L87" s="116"/>
      <c r="M87" s="116"/>
      <c r="N87" s="116"/>
      <c r="O87" s="116"/>
      <c r="P87" s="116"/>
      <c r="Q87" s="116"/>
      <c r="R87" s="116"/>
      <c r="S87" s="116"/>
      <c r="T87" s="116"/>
      <c r="U87" s="116"/>
      <c r="V87" s="116"/>
      <c r="W87" s="116"/>
      <c r="X87" s="116"/>
      <c r="Y87" s="116"/>
      <c r="Z87" s="116"/>
      <c r="AA87" s="116"/>
      <c r="AB87" s="58" t="s">
        <v>51</v>
      </c>
      <c r="AC87" s="58" t="s">
        <v>51</v>
      </c>
      <c r="AD87" s="58" t="s">
        <v>51</v>
      </c>
      <c r="AE87" s="58" t="s">
        <v>51</v>
      </c>
      <c r="AF87" s="58" t="s">
        <v>51</v>
      </c>
      <c r="AG87" s="5"/>
    </row>
    <row r="88" spans="1:33" ht="32.450000000000003" customHeight="1" x14ac:dyDescent="0.25">
      <c r="A88" s="135"/>
      <c r="B88" s="121"/>
      <c r="C88" s="122"/>
      <c r="D88" s="122"/>
      <c r="E88" s="121"/>
      <c r="F88" s="51" t="s">
        <v>161</v>
      </c>
      <c r="G88" s="123"/>
      <c r="H88" s="116"/>
      <c r="I88" s="116"/>
      <c r="J88" s="116"/>
      <c r="K88" s="116"/>
      <c r="L88" s="116"/>
      <c r="M88" s="116"/>
      <c r="N88" s="116"/>
      <c r="O88" s="116"/>
      <c r="P88" s="116"/>
      <c r="Q88" s="116"/>
      <c r="R88" s="116"/>
      <c r="S88" s="116"/>
      <c r="T88" s="116"/>
      <c r="U88" s="116"/>
      <c r="V88" s="116"/>
      <c r="W88" s="116"/>
      <c r="X88" s="116"/>
      <c r="Y88" s="116"/>
      <c r="Z88" s="116"/>
      <c r="AA88" s="116"/>
      <c r="AB88" s="58">
        <v>1455</v>
      </c>
      <c r="AC88" s="58">
        <v>986</v>
      </c>
      <c r="AD88" s="58">
        <v>1455</v>
      </c>
      <c r="AE88" s="58">
        <v>986</v>
      </c>
      <c r="AF88" s="82">
        <v>-0.32229999999999998</v>
      </c>
      <c r="AG88" s="5"/>
    </row>
    <row r="89" spans="1:33" ht="25.5" customHeight="1" x14ac:dyDescent="0.25">
      <c r="A89" s="135"/>
      <c r="B89" s="121"/>
      <c r="C89" s="122"/>
      <c r="D89" s="122" t="s">
        <v>158</v>
      </c>
      <c r="E89" s="121" t="s">
        <v>162</v>
      </c>
      <c r="F89" s="49" t="s">
        <v>163</v>
      </c>
      <c r="G89" s="116" t="s">
        <v>51</v>
      </c>
      <c r="H89" s="116"/>
      <c r="I89" s="116"/>
      <c r="J89" s="116"/>
      <c r="K89" s="116"/>
      <c r="L89" s="116"/>
      <c r="M89" s="116"/>
      <c r="N89" s="116"/>
      <c r="O89" s="116"/>
      <c r="P89" s="116"/>
      <c r="Q89" s="116"/>
      <c r="R89" s="116"/>
      <c r="S89" s="116"/>
      <c r="T89" s="116"/>
      <c r="U89" s="116"/>
      <c r="V89" s="116"/>
      <c r="W89" s="116"/>
      <c r="X89" s="116"/>
      <c r="Y89" s="116"/>
      <c r="Z89" s="116"/>
      <c r="AA89" s="116"/>
      <c r="AB89" s="58">
        <v>0</v>
      </c>
      <c r="AC89" s="58">
        <v>0</v>
      </c>
      <c r="AD89" s="58">
        <v>0</v>
      </c>
      <c r="AE89" s="58">
        <v>0</v>
      </c>
      <c r="AF89" s="58">
        <v>0</v>
      </c>
      <c r="AG89" s="5"/>
    </row>
    <row r="90" spans="1:33" ht="25.5" customHeight="1" x14ac:dyDescent="0.25">
      <c r="A90" s="135"/>
      <c r="B90" s="121"/>
      <c r="C90" s="122"/>
      <c r="D90" s="122"/>
      <c r="E90" s="121"/>
      <c r="F90" s="49" t="s">
        <v>164</v>
      </c>
      <c r="G90" s="116"/>
      <c r="H90" s="116"/>
      <c r="I90" s="116"/>
      <c r="J90" s="116"/>
      <c r="K90" s="116"/>
      <c r="L90" s="116"/>
      <c r="M90" s="116"/>
      <c r="N90" s="116"/>
      <c r="O90" s="116"/>
      <c r="P90" s="116"/>
      <c r="Q90" s="116"/>
      <c r="R90" s="116"/>
      <c r="S90" s="116"/>
      <c r="T90" s="116"/>
      <c r="U90" s="116"/>
      <c r="V90" s="116"/>
      <c r="W90" s="116"/>
      <c r="X90" s="116"/>
      <c r="Y90" s="116"/>
      <c r="Z90" s="116"/>
      <c r="AA90" s="116"/>
      <c r="AB90" s="58">
        <v>0</v>
      </c>
      <c r="AC90" s="58">
        <v>0</v>
      </c>
      <c r="AD90" s="58">
        <v>0</v>
      </c>
      <c r="AE90" s="58">
        <v>0</v>
      </c>
      <c r="AF90" s="58">
        <v>0</v>
      </c>
      <c r="AG90" s="5"/>
    </row>
    <row r="91" spans="1:33" ht="30" x14ac:dyDescent="0.25">
      <c r="A91" s="135"/>
      <c r="B91" s="121"/>
      <c r="C91" s="122"/>
      <c r="D91" s="122"/>
      <c r="E91" s="121"/>
      <c r="F91" s="49" t="s">
        <v>165</v>
      </c>
      <c r="G91" s="116"/>
      <c r="H91" s="116"/>
      <c r="I91" s="116"/>
      <c r="J91" s="116"/>
      <c r="K91" s="116"/>
      <c r="L91" s="116"/>
      <c r="M91" s="116"/>
      <c r="N91" s="116"/>
      <c r="O91" s="116"/>
      <c r="P91" s="116"/>
      <c r="Q91" s="116"/>
      <c r="R91" s="116"/>
      <c r="S91" s="116"/>
      <c r="T91" s="116"/>
      <c r="U91" s="116"/>
      <c r="V91" s="116"/>
      <c r="W91" s="116"/>
      <c r="X91" s="116"/>
      <c r="Y91" s="116"/>
      <c r="Z91" s="116"/>
      <c r="AA91" s="116"/>
      <c r="AB91" s="57">
        <v>45</v>
      </c>
      <c r="AC91" s="57">
        <v>48</v>
      </c>
      <c r="AD91" s="57">
        <v>45</v>
      </c>
      <c r="AE91" s="57">
        <v>48</v>
      </c>
      <c r="AF91" s="90">
        <v>6.6699999999999995E-2</v>
      </c>
      <c r="AG91" s="5"/>
    </row>
    <row r="92" spans="1:33" ht="25.5" customHeight="1" x14ac:dyDescent="0.25">
      <c r="A92" s="135"/>
      <c r="B92" s="121"/>
      <c r="C92" s="122"/>
      <c r="D92" s="122"/>
      <c r="E92" s="121"/>
      <c r="F92" s="49" t="s">
        <v>166</v>
      </c>
      <c r="G92" s="116"/>
      <c r="H92" s="116"/>
      <c r="I92" s="116"/>
      <c r="J92" s="116"/>
      <c r="K92" s="116"/>
      <c r="L92" s="116"/>
      <c r="M92" s="116"/>
      <c r="N92" s="116"/>
      <c r="O92" s="116"/>
      <c r="P92" s="116"/>
      <c r="Q92" s="116"/>
      <c r="R92" s="116"/>
      <c r="S92" s="116"/>
      <c r="T92" s="116"/>
      <c r="U92" s="116"/>
      <c r="V92" s="116"/>
      <c r="W92" s="116"/>
      <c r="X92" s="116"/>
      <c r="Y92" s="116"/>
      <c r="Z92" s="116"/>
      <c r="AA92" s="116"/>
      <c r="AB92" s="58">
        <v>0</v>
      </c>
      <c r="AC92" s="58">
        <v>0</v>
      </c>
      <c r="AD92" s="58">
        <v>0</v>
      </c>
      <c r="AE92" s="58">
        <v>0</v>
      </c>
      <c r="AF92" s="58">
        <v>0</v>
      </c>
      <c r="AG92" s="5"/>
    </row>
    <row r="93" spans="1:33" ht="33" customHeight="1" x14ac:dyDescent="0.25">
      <c r="A93" s="135"/>
      <c r="B93" s="121"/>
      <c r="C93" s="122"/>
      <c r="D93" s="122"/>
      <c r="E93" s="121"/>
      <c r="F93" s="49" t="s">
        <v>167</v>
      </c>
      <c r="G93" s="116"/>
      <c r="H93" s="116"/>
      <c r="I93" s="116"/>
      <c r="J93" s="116"/>
      <c r="K93" s="116"/>
      <c r="L93" s="116"/>
      <c r="M93" s="116"/>
      <c r="N93" s="116"/>
      <c r="O93" s="116"/>
      <c r="P93" s="116"/>
      <c r="Q93" s="116"/>
      <c r="R93" s="116"/>
      <c r="S93" s="116"/>
      <c r="T93" s="116"/>
      <c r="U93" s="116"/>
      <c r="V93" s="116"/>
      <c r="W93" s="116"/>
      <c r="X93" s="116"/>
      <c r="Y93" s="116"/>
      <c r="Z93" s="116"/>
      <c r="AA93" s="116"/>
      <c r="AB93" s="58">
        <v>0</v>
      </c>
      <c r="AC93" s="58">
        <v>0</v>
      </c>
      <c r="AD93" s="58">
        <v>0</v>
      </c>
      <c r="AE93" s="58">
        <v>0</v>
      </c>
      <c r="AF93" s="58">
        <v>0</v>
      </c>
      <c r="AG93" s="5"/>
    </row>
    <row r="94" spans="1:33" ht="25.5" customHeight="1" x14ac:dyDescent="0.25">
      <c r="A94" s="135"/>
      <c r="B94" s="121"/>
      <c r="C94" s="121" t="s">
        <v>168</v>
      </c>
      <c r="D94" s="50" t="s">
        <v>169</v>
      </c>
      <c r="E94" s="121" t="s">
        <v>170</v>
      </c>
      <c r="F94" s="125" t="s">
        <v>171</v>
      </c>
      <c r="G94" s="116" t="s">
        <v>51</v>
      </c>
      <c r="H94" s="116"/>
      <c r="I94" s="116"/>
      <c r="J94" s="116"/>
      <c r="K94" s="116"/>
      <c r="L94" s="116"/>
      <c r="M94" s="116"/>
      <c r="N94" s="116"/>
      <c r="O94" s="116"/>
      <c r="P94" s="116"/>
      <c r="Q94" s="116"/>
      <c r="R94" s="116"/>
      <c r="S94" s="116"/>
      <c r="T94" s="116"/>
      <c r="U94" s="116"/>
      <c r="V94" s="116"/>
      <c r="W94" s="116"/>
      <c r="X94" s="116"/>
      <c r="Y94" s="116"/>
      <c r="Z94" s="116"/>
      <c r="AA94" s="116"/>
      <c r="AB94" s="58">
        <v>1.3999999999999999E-4</v>
      </c>
      <c r="AC94" s="58">
        <v>9.0000000000000006E-5</v>
      </c>
      <c r="AD94" s="134"/>
      <c r="AE94" s="134"/>
      <c r="AF94" s="134"/>
      <c r="AG94" s="5"/>
    </row>
    <row r="95" spans="1:33" ht="25.5" customHeight="1" x14ac:dyDescent="0.25">
      <c r="A95" s="135"/>
      <c r="B95" s="121"/>
      <c r="C95" s="121"/>
      <c r="D95" s="50" t="s">
        <v>172</v>
      </c>
      <c r="E95" s="121"/>
      <c r="F95" s="125"/>
      <c r="G95" s="123"/>
      <c r="H95" s="116"/>
      <c r="I95" s="116"/>
      <c r="J95" s="116"/>
      <c r="K95" s="116"/>
      <c r="L95" s="116"/>
      <c r="M95" s="116"/>
      <c r="N95" s="116"/>
      <c r="O95" s="116"/>
      <c r="P95" s="116"/>
      <c r="Q95" s="116"/>
      <c r="R95" s="116"/>
      <c r="S95" s="116"/>
      <c r="T95" s="116"/>
      <c r="U95" s="116"/>
      <c r="V95" s="116"/>
      <c r="W95" s="116"/>
      <c r="X95" s="116"/>
      <c r="Y95" s="116"/>
      <c r="Z95" s="116"/>
      <c r="AA95" s="116"/>
      <c r="AB95" s="58">
        <v>0.46</v>
      </c>
      <c r="AC95" s="58">
        <v>0.31</v>
      </c>
      <c r="AD95" s="134"/>
      <c r="AE95" s="134"/>
      <c r="AF95" s="134"/>
      <c r="AG95" s="5"/>
    </row>
    <row r="96" spans="1:33" ht="25.5" customHeight="1" x14ac:dyDescent="0.25">
      <c r="A96" s="135"/>
      <c r="B96" s="121"/>
      <c r="C96" s="122" t="s">
        <v>65</v>
      </c>
      <c r="D96" s="122"/>
      <c r="E96" s="122"/>
      <c r="F96" s="125" t="s">
        <v>173</v>
      </c>
      <c r="G96" s="123"/>
      <c r="H96" s="116"/>
      <c r="I96" s="116"/>
      <c r="J96" s="116"/>
      <c r="K96" s="116"/>
      <c r="L96" s="116"/>
      <c r="M96" s="116"/>
      <c r="N96" s="116"/>
      <c r="O96" s="116"/>
      <c r="P96" s="116"/>
      <c r="Q96" s="116"/>
      <c r="R96" s="116"/>
      <c r="S96" s="116"/>
      <c r="T96" s="116"/>
      <c r="U96" s="116"/>
      <c r="V96" s="116"/>
      <c r="W96" s="116"/>
      <c r="X96" s="116"/>
      <c r="Y96" s="116"/>
      <c r="Z96" s="116"/>
      <c r="AA96" s="116"/>
      <c r="AB96" s="58" t="s">
        <v>78</v>
      </c>
      <c r="AC96" s="58" t="s">
        <v>78</v>
      </c>
      <c r="AD96" s="132" t="s">
        <v>78</v>
      </c>
      <c r="AE96" s="132"/>
      <c r="AF96" s="132"/>
      <c r="AG96" s="5"/>
    </row>
    <row r="97" spans="1:33" ht="25.5" customHeight="1" x14ac:dyDescent="0.25">
      <c r="A97" s="135"/>
      <c r="B97" s="121"/>
      <c r="C97" s="122" t="s">
        <v>79</v>
      </c>
      <c r="D97" s="122"/>
      <c r="E97" s="122"/>
      <c r="F97" s="125"/>
      <c r="G97" s="123"/>
      <c r="H97" s="116"/>
      <c r="I97" s="116"/>
      <c r="J97" s="116"/>
      <c r="K97" s="116"/>
      <c r="L97" s="116"/>
      <c r="M97" s="116"/>
      <c r="N97" s="116"/>
      <c r="O97" s="116"/>
      <c r="P97" s="116"/>
      <c r="Q97" s="116"/>
      <c r="R97" s="116"/>
      <c r="S97" s="116"/>
      <c r="T97" s="116"/>
      <c r="U97" s="116"/>
      <c r="V97" s="116"/>
      <c r="W97" s="116"/>
      <c r="X97" s="116"/>
      <c r="Y97" s="116"/>
      <c r="Z97" s="116"/>
      <c r="AA97" s="116"/>
      <c r="AB97" s="67">
        <v>3150</v>
      </c>
      <c r="AC97" s="67">
        <v>3150</v>
      </c>
      <c r="AD97" s="132" t="s">
        <v>84</v>
      </c>
      <c r="AE97" s="132"/>
      <c r="AF97" s="132"/>
      <c r="AG97" s="5"/>
    </row>
    <row r="98" spans="1:33" ht="25.5" customHeight="1" x14ac:dyDescent="0.25">
      <c r="A98" s="135"/>
      <c r="B98" s="121"/>
      <c r="C98" s="122" t="s">
        <v>57</v>
      </c>
      <c r="D98" s="122"/>
      <c r="E98" s="122"/>
      <c r="F98" s="51" t="s">
        <v>174</v>
      </c>
      <c r="G98" s="123"/>
      <c r="H98" s="116"/>
      <c r="I98" s="116"/>
      <c r="J98" s="116"/>
      <c r="K98" s="116"/>
      <c r="L98" s="116"/>
      <c r="M98" s="116"/>
      <c r="N98" s="116"/>
      <c r="O98" s="116"/>
      <c r="P98" s="116"/>
      <c r="Q98" s="116"/>
      <c r="R98" s="116"/>
      <c r="S98" s="116"/>
      <c r="T98" s="116"/>
      <c r="U98" s="116"/>
      <c r="V98" s="116"/>
      <c r="W98" s="116"/>
      <c r="X98" s="116"/>
      <c r="Y98" s="116"/>
      <c r="Z98" s="116"/>
      <c r="AA98" s="116"/>
      <c r="AB98" s="62">
        <v>0</v>
      </c>
      <c r="AC98" s="62">
        <v>0</v>
      </c>
      <c r="AD98" s="134"/>
      <c r="AE98" s="134"/>
      <c r="AF98" s="134"/>
      <c r="AG98" s="5"/>
    </row>
    <row r="99" spans="1:33" ht="24.6" customHeight="1" x14ac:dyDescent="0.25">
      <c r="A99" s="135"/>
      <c r="B99" s="120" t="s">
        <v>175</v>
      </c>
      <c r="C99" s="121" t="s">
        <v>176</v>
      </c>
      <c r="D99" s="122" t="s">
        <v>177</v>
      </c>
      <c r="E99" s="121" t="s">
        <v>178</v>
      </c>
      <c r="F99" s="51" t="s">
        <v>179</v>
      </c>
      <c r="G99" s="123" t="s">
        <v>49</v>
      </c>
      <c r="H99" s="116" t="s">
        <v>51</v>
      </c>
      <c r="I99" s="116"/>
      <c r="J99" s="116"/>
      <c r="K99" s="116"/>
      <c r="L99" s="116"/>
      <c r="M99" s="116"/>
      <c r="N99" s="116"/>
      <c r="O99" s="116"/>
      <c r="P99" s="116"/>
      <c r="Q99" s="116"/>
      <c r="R99" s="116"/>
      <c r="S99" s="116"/>
      <c r="T99" s="116"/>
      <c r="U99" s="116"/>
      <c r="V99" s="116"/>
      <c r="W99" s="116"/>
      <c r="X99" s="116"/>
      <c r="Y99" s="116"/>
      <c r="Z99" s="116"/>
      <c r="AA99" s="116"/>
      <c r="AB99" s="132" t="s">
        <v>51</v>
      </c>
      <c r="AC99" s="132"/>
      <c r="AD99" s="132"/>
      <c r="AE99" s="132"/>
      <c r="AF99" s="132"/>
      <c r="AG99" s="5"/>
    </row>
    <row r="100" spans="1:33" ht="21.6" customHeight="1" x14ac:dyDescent="0.25">
      <c r="A100" s="135"/>
      <c r="B100" s="120"/>
      <c r="C100" s="121"/>
      <c r="D100" s="122"/>
      <c r="E100" s="121"/>
      <c r="F100" s="51" t="s">
        <v>180</v>
      </c>
      <c r="G100" s="116"/>
      <c r="H100" s="53">
        <v>100</v>
      </c>
      <c r="I100" s="53">
        <v>83</v>
      </c>
      <c r="J100" s="53">
        <v>85</v>
      </c>
      <c r="K100" s="53">
        <v>72</v>
      </c>
      <c r="L100" s="60">
        <v>0.15</v>
      </c>
      <c r="M100" s="53">
        <v>22</v>
      </c>
      <c r="N100" s="53">
        <v>19</v>
      </c>
      <c r="O100" s="53">
        <v>20</v>
      </c>
      <c r="P100" s="53">
        <v>18</v>
      </c>
      <c r="Q100" s="60">
        <v>0.1</v>
      </c>
      <c r="R100" s="53">
        <v>41</v>
      </c>
      <c r="S100" s="53">
        <v>33</v>
      </c>
      <c r="T100" s="53">
        <v>40</v>
      </c>
      <c r="U100" s="53">
        <v>31</v>
      </c>
      <c r="V100" s="60">
        <v>0.23</v>
      </c>
      <c r="W100" s="53">
        <v>37</v>
      </c>
      <c r="X100" s="53">
        <v>31</v>
      </c>
      <c r="Y100" s="53">
        <v>25</v>
      </c>
      <c r="Z100" s="53">
        <v>23</v>
      </c>
      <c r="AA100" s="60">
        <v>0.08</v>
      </c>
      <c r="AB100" s="58">
        <v>100</v>
      </c>
      <c r="AC100" s="58">
        <v>105</v>
      </c>
      <c r="AD100" s="58">
        <v>100</v>
      </c>
      <c r="AE100" s="58">
        <v>105</v>
      </c>
      <c r="AF100" s="91">
        <f>((AE100-AD100)/AD100)</f>
        <v>0.05</v>
      </c>
      <c r="AG100" s="5"/>
    </row>
    <row r="101" spans="1:33" ht="21.6" customHeight="1" x14ac:dyDescent="0.25">
      <c r="A101" s="135"/>
      <c r="B101" s="120"/>
      <c r="C101" s="121"/>
      <c r="D101" s="122"/>
      <c r="E101" s="121" t="s">
        <v>181</v>
      </c>
      <c r="F101" s="51" t="s">
        <v>182</v>
      </c>
      <c r="G101" s="116"/>
      <c r="H101" s="53">
        <v>85</v>
      </c>
      <c r="I101" s="53">
        <v>77</v>
      </c>
      <c r="J101" s="53">
        <v>71</v>
      </c>
      <c r="K101" s="53">
        <v>68</v>
      </c>
      <c r="L101" s="60">
        <v>0.04</v>
      </c>
      <c r="M101" s="53">
        <v>18</v>
      </c>
      <c r="N101" s="53">
        <v>17</v>
      </c>
      <c r="O101" s="53">
        <v>16</v>
      </c>
      <c r="P101" s="53">
        <v>15</v>
      </c>
      <c r="Q101" s="60">
        <v>0.06</v>
      </c>
      <c r="R101" s="53">
        <v>37</v>
      </c>
      <c r="S101" s="53">
        <v>29</v>
      </c>
      <c r="T101" s="53">
        <v>36</v>
      </c>
      <c r="U101" s="53">
        <v>27</v>
      </c>
      <c r="V101" s="60">
        <v>0.25</v>
      </c>
      <c r="W101" s="53">
        <v>30</v>
      </c>
      <c r="X101" s="53">
        <v>31</v>
      </c>
      <c r="Y101" s="53">
        <v>20</v>
      </c>
      <c r="Z101" s="53">
        <v>23</v>
      </c>
      <c r="AA101" s="60">
        <v>0.15</v>
      </c>
      <c r="AB101" s="58">
        <v>50</v>
      </c>
      <c r="AC101" s="58">
        <v>75</v>
      </c>
      <c r="AD101" s="58">
        <v>50</v>
      </c>
      <c r="AE101" s="58">
        <v>75</v>
      </c>
      <c r="AF101" s="91">
        <f t="shared" ref="AF101:AF108" si="5">((AE101-AD101)/AD101)</f>
        <v>0.5</v>
      </c>
      <c r="AG101" s="5"/>
    </row>
    <row r="102" spans="1:33" ht="21.6" customHeight="1" x14ac:dyDescent="0.25">
      <c r="A102" s="135"/>
      <c r="B102" s="120"/>
      <c r="C102" s="121"/>
      <c r="D102" s="122"/>
      <c r="E102" s="121"/>
      <c r="F102" s="51" t="s">
        <v>183</v>
      </c>
      <c r="G102" s="116"/>
      <c r="H102" s="53">
        <v>10</v>
      </c>
      <c r="I102" s="53">
        <v>1</v>
      </c>
      <c r="J102" s="53">
        <v>10</v>
      </c>
      <c r="K102" s="53">
        <v>0</v>
      </c>
      <c r="L102" s="60">
        <v>1</v>
      </c>
      <c r="M102" s="53">
        <v>3</v>
      </c>
      <c r="N102" s="53">
        <v>1</v>
      </c>
      <c r="O102" s="53">
        <v>3</v>
      </c>
      <c r="P102" s="53">
        <v>2</v>
      </c>
      <c r="Q102" s="60">
        <v>0.33</v>
      </c>
      <c r="R102" s="53">
        <v>0</v>
      </c>
      <c r="S102" s="53">
        <v>0</v>
      </c>
      <c r="T102" s="53">
        <v>0</v>
      </c>
      <c r="U102" s="53">
        <v>0</v>
      </c>
      <c r="V102" s="60">
        <v>0</v>
      </c>
      <c r="W102" s="53">
        <v>7</v>
      </c>
      <c r="X102" s="53">
        <v>0</v>
      </c>
      <c r="Y102" s="53">
        <v>5</v>
      </c>
      <c r="Z102" s="53">
        <v>0</v>
      </c>
      <c r="AA102" s="60">
        <v>1</v>
      </c>
      <c r="AB102" s="58">
        <v>49</v>
      </c>
      <c r="AC102" s="58">
        <v>25</v>
      </c>
      <c r="AD102" s="58">
        <v>49</v>
      </c>
      <c r="AE102" s="58">
        <v>25</v>
      </c>
      <c r="AF102" s="91">
        <f t="shared" si="5"/>
        <v>-0.48979591836734693</v>
      </c>
      <c r="AG102" s="5"/>
    </row>
    <row r="103" spans="1:33" ht="21.6" customHeight="1" x14ac:dyDescent="0.25">
      <c r="A103" s="135"/>
      <c r="B103" s="120"/>
      <c r="C103" s="121"/>
      <c r="D103" s="122"/>
      <c r="E103" s="121"/>
      <c r="F103" s="51" t="s">
        <v>184</v>
      </c>
      <c r="G103" s="116"/>
      <c r="H103" s="53">
        <v>5</v>
      </c>
      <c r="I103" s="53">
        <v>5</v>
      </c>
      <c r="J103" s="53">
        <v>4</v>
      </c>
      <c r="K103" s="53">
        <v>4</v>
      </c>
      <c r="L103" s="60">
        <v>0</v>
      </c>
      <c r="M103" s="53">
        <v>1</v>
      </c>
      <c r="N103" s="53">
        <v>1</v>
      </c>
      <c r="O103" s="53">
        <v>0</v>
      </c>
      <c r="P103" s="53">
        <v>1</v>
      </c>
      <c r="Q103" s="60">
        <v>1</v>
      </c>
      <c r="R103" s="53">
        <v>4</v>
      </c>
      <c r="S103" s="53">
        <v>4</v>
      </c>
      <c r="T103" s="53">
        <v>4</v>
      </c>
      <c r="U103" s="53">
        <v>4</v>
      </c>
      <c r="V103" s="60">
        <v>0</v>
      </c>
      <c r="W103" s="53">
        <v>0</v>
      </c>
      <c r="X103" s="53">
        <v>0</v>
      </c>
      <c r="Y103" s="53">
        <v>0</v>
      </c>
      <c r="Z103" s="53">
        <v>0</v>
      </c>
      <c r="AA103" s="60">
        <v>0</v>
      </c>
      <c r="AB103" s="58">
        <v>1</v>
      </c>
      <c r="AC103" s="58">
        <v>5</v>
      </c>
      <c r="AD103" s="58">
        <v>1</v>
      </c>
      <c r="AE103" s="58">
        <v>5</v>
      </c>
      <c r="AF103" s="91">
        <f t="shared" si="5"/>
        <v>4</v>
      </c>
      <c r="AG103" s="5"/>
    </row>
    <row r="104" spans="1:33" ht="21.95" customHeight="1" x14ac:dyDescent="0.25">
      <c r="A104" s="135"/>
      <c r="B104" s="120"/>
      <c r="C104" s="121"/>
      <c r="D104" s="122"/>
      <c r="E104" s="121" t="s">
        <v>185</v>
      </c>
      <c r="F104" s="51" t="s">
        <v>186</v>
      </c>
      <c r="G104" s="116"/>
      <c r="H104" s="53">
        <v>70</v>
      </c>
      <c r="I104" s="53">
        <v>70</v>
      </c>
      <c r="J104" s="53">
        <v>62</v>
      </c>
      <c r="K104" s="53">
        <v>62</v>
      </c>
      <c r="L104" s="60">
        <v>0</v>
      </c>
      <c r="M104" s="53">
        <v>14</v>
      </c>
      <c r="N104" s="53">
        <v>13</v>
      </c>
      <c r="O104" s="53">
        <v>12</v>
      </c>
      <c r="P104" s="53">
        <v>12</v>
      </c>
      <c r="Q104" s="60">
        <v>0</v>
      </c>
      <c r="R104" s="53">
        <v>32</v>
      </c>
      <c r="S104" s="53">
        <v>20</v>
      </c>
      <c r="T104" s="53">
        <v>31</v>
      </c>
      <c r="U104" s="53">
        <v>19</v>
      </c>
      <c r="V104" s="60">
        <v>0.39</v>
      </c>
      <c r="W104" s="53">
        <v>30</v>
      </c>
      <c r="X104" s="53">
        <v>31</v>
      </c>
      <c r="Y104" s="53">
        <v>20</v>
      </c>
      <c r="Z104" s="53">
        <v>23</v>
      </c>
      <c r="AA104" s="60">
        <v>0.15</v>
      </c>
      <c r="AB104" s="58">
        <v>60</v>
      </c>
      <c r="AC104" s="58">
        <v>70</v>
      </c>
      <c r="AD104" s="58">
        <v>60</v>
      </c>
      <c r="AE104" s="58">
        <v>70</v>
      </c>
      <c r="AF104" s="91">
        <f t="shared" si="5"/>
        <v>0.16666666666666666</v>
      </c>
      <c r="AG104" s="5"/>
    </row>
    <row r="105" spans="1:33" ht="21.95" customHeight="1" x14ac:dyDescent="0.25">
      <c r="A105" s="135"/>
      <c r="B105" s="120"/>
      <c r="C105" s="121"/>
      <c r="D105" s="122"/>
      <c r="E105" s="121"/>
      <c r="F105" s="51" t="s">
        <v>187</v>
      </c>
      <c r="G105" s="116"/>
      <c r="H105" s="53">
        <v>13</v>
      </c>
      <c r="I105" s="53">
        <v>4</v>
      </c>
      <c r="J105" s="53">
        <v>8</v>
      </c>
      <c r="K105" s="53">
        <v>2</v>
      </c>
      <c r="L105" s="60">
        <v>0.75</v>
      </c>
      <c r="M105" s="53">
        <v>1</v>
      </c>
      <c r="N105" s="53">
        <v>1</v>
      </c>
      <c r="O105" s="53">
        <v>1</v>
      </c>
      <c r="P105" s="53">
        <v>4</v>
      </c>
      <c r="Q105" s="60">
        <v>3</v>
      </c>
      <c r="R105" s="53">
        <v>2</v>
      </c>
      <c r="S105" s="53">
        <v>3</v>
      </c>
      <c r="T105" s="53">
        <v>2</v>
      </c>
      <c r="U105" s="53">
        <v>3</v>
      </c>
      <c r="V105" s="60">
        <v>0.5</v>
      </c>
      <c r="W105" s="53">
        <v>0</v>
      </c>
      <c r="X105" s="53">
        <v>0</v>
      </c>
      <c r="Y105" s="53">
        <v>0</v>
      </c>
      <c r="Z105" s="53">
        <v>0</v>
      </c>
      <c r="AA105" s="60">
        <v>0</v>
      </c>
      <c r="AB105" s="58">
        <v>1</v>
      </c>
      <c r="AC105" s="58">
        <v>1</v>
      </c>
      <c r="AD105" s="58">
        <v>1</v>
      </c>
      <c r="AE105" s="58">
        <v>1</v>
      </c>
      <c r="AF105" s="91">
        <f t="shared" si="5"/>
        <v>0</v>
      </c>
      <c r="AG105" s="5"/>
    </row>
    <row r="106" spans="1:33" ht="21.95" customHeight="1" x14ac:dyDescent="0.25">
      <c r="A106" s="135"/>
      <c r="B106" s="120"/>
      <c r="C106" s="121"/>
      <c r="D106" s="122"/>
      <c r="E106" s="121"/>
      <c r="F106" s="51" t="s">
        <v>188</v>
      </c>
      <c r="G106" s="116"/>
      <c r="H106" s="53">
        <v>2</v>
      </c>
      <c r="I106" s="53">
        <v>3</v>
      </c>
      <c r="J106" s="53">
        <v>1</v>
      </c>
      <c r="K106" s="53">
        <v>3</v>
      </c>
      <c r="L106" s="60">
        <v>2</v>
      </c>
      <c r="M106" s="53">
        <v>1</v>
      </c>
      <c r="N106" s="53">
        <v>1</v>
      </c>
      <c r="O106" s="53">
        <v>1</v>
      </c>
      <c r="P106" s="53">
        <v>1</v>
      </c>
      <c r="Q106" s="60">
        <v>0</v>
      </c>
      <c r="R106" s="53">
        <v>1</v>
      </c>
      <c r="S106" s="53">
        <v>3</v>
      </c>
      <c r="T106" s="53">
        <v>1</v>
      </c>
      <c r="U106" s="53">
        <v>2</v>
      </c>
      <c r="V106" s="60">
        <v>1</v>
      </c>
      <c r="W106" s="53">
        <v>0</v>
      </c>
      <c r="X106" s="53">
        <v>0</v>
      </c>
      <c r="Y106" s="53">
        <v>0</v>
      </c>
      <c r="Z106" s="53">
        <v>0</v>
      </c>
      <c r="AA106" s="60">
        <v>0</v>
      </c>
      <c r="AB106" s="58">
        <v>2</v>
      </c>
      <c r="AC106" s="58">
        <v>2</v>
      </c>
      <c r="AD106" s="58">
        <v>2</v>
      </c>
      <c r="AE106" s="58">
        <v>2</v>
      </c>
      <c r="AF106" s="91">
        <f t="shared" si="5"/>
        <v>0</v>
      </c>
      <c r="AG106" s="5"/>
    </row>
    <row r="107" spans="1:33" ht="21.95" customHeight="1" x14ac:dyDescent="0.25">
      <c r="A107" s="135"/>
      <c r="B107" s="120"/>
      <c r="C107" s="121"/>
      <c r="D107" s="122"/>
      <c r="E107" s="121"/>
      <c r="F107" s="51" t="s">
        <v>189</v>
      </c>
      <c r="G107" s="116"/>
      <c r="H107" s="53">
        <v>9</v>
      </c>
      <c r="I107" s="53">
        <v>1</v>
      </c>
      <c r="J107" s="53">
        <v>9</v>
      </c>
      <c r="K107" s="53">
        <v>0</v>
      </c>
      <c r="L107" s="60">
        <v>1</v>
      </c>
      <c r="M107" s="53">
        <v>3</v>
      </c>
      <c r="N107" s="53">
        <v>1</v>
      </c>
      <c r="O107" s="53">
        <v>2</v>
      </c>
      <c r="P107" s="53">
        <v>1</v>
      </c>
      <c r="Q107" s="60">
        <v>0.5</v>
      </c>
      <c r="R107" s="53">
        <v>0</v>
      </c>
      <c r="S107" s="53">
        <v>0</v>
      </c>
      <c r="T107" s="53">
        <v>0</v>
      </c>
      <c r="U107" s="53">
        <v>0</v>
      </c>
      <c r="V107" s="60">
        <v>0</v>
      </c>
      <c r="W107" s="53">
        <v>7</v>
      </c>
      <c r="X107" s="53">
        <v>0</v>
      </c>
      <c r="Y107" s="53">
        <v>5</v>
      </c>
      <c r="Z107" s="53">
        <v>0</v>
      </c>
      <c r="AA107" s="60">
        <v>1</v>
      </c>
      <c r="AB107" s="58">
        <v>30</v>
      </c>
      <c r="AC107" s="58">
        <v>27</v>
      </c>
      <c r="AD107" s="58">
        <v>30</v>
      </c>
      <c r="AE107" s="58">
        <v>27</v>
      </c>
      <c r="AF107" s="91">
        <f t="shared" si="5"/>
        <v>-0.1</v>
      </c>
      <c r="AG107" s="5"/>
    </row>
    <row r="108" spans="1:33" ht="21.95" customHeight="1" x14ac:dyDescent="0.25">
      <c r="A108" s="135"/>
      <c r="B108" s="120"/>
      <c r="C108" s="121"/>
      <c r="D108" s="122"/>
      <c r="E108" s="121"/>
      <c r="F108" s="51" t="s">
        <v>190</v>
      </c>
      <c r="G108" s="116"/>
      <c r="H108" s="53">
        <v>6</v>
      </c>
      <c r="I108" s="53">
        <v>5</v>
      </c>
      <c r="J108" s="53">
        <v>5</v>
      </c>
      <c r="K108" s="53">
        <v>5</v>
      </c>
      <c r="L108" s="60">
        <v>0</v>
      </c>
      <c r="M108" s="53">
        <v>1</v>
      </c>
      <c r="N108" s="53">
        <v>1</v>
      </c>
      <c r="O108" s="53">
        <v>0</v>
      </c>
      <c r="P108" s="53">
        <v>0</v>
      </c>
      <c r="Q108" s="60">
        <v>0</v>
      </c>
      <c r="R108" s="53">
        <v>6</v>
      </c>
      <c r="S108" s="53">
        <v>7</v>
      </c>
      <c r="T108" s="53">
        <v>6</v>
      </c>
      <c r="U108" s="53">
        <v>7</v>
      </c>
      <c r="V108" s="60">
        <v>0.17</v>
      </c>
      <c r="W108" s="53">
        <v>0</v>
      </c>
      <c r="X108" s="53">
        <v>0</v>
      </c>
      <c r="Y108" s="53">
        <v>0</v>
      </c>
      <c r="Z108" s="53">
        <v>0</v>
      </c>
      <c r="AA108" s="60">
        <v>0</v>
      </c>
      <c r="AB108" s="58">
        <v>7</v>
      </c>
      <c r="AC108" s="58">
        <v>5</v>
      </c>
      <c r="AD108" s="58">
        <v>7</v>
      </c>
      <c r="AE108" s="58">
        <v>5</v>
      </c>
      <c r="AF108" s="91">
        <f t="shared" si="5"/>
        <v>-0.2857142857142857</v>
      </c>
      <c r="AG108" s="5"/>
    </row>
    <row r="109" spans="1:33" ht="21.95" customHeight="1" x14ac:dyDescent="0.25">
      <c r="A109" s="135"/>
      <c r="B109" s="120"/>
      <c r="C109" s="121"/>
      <c r="D109" s="122" t="s">
        <v>57</v>
      </c>
      <c r="E109" s="121" t="s">
        <v>191</v>
      </c>
      <c r="F109" s="51" t="s">
        <v>179</v>
      </c>
      <c r="G109" s="116"/>
      <c r="H109" s="116" t="s">
        <v>51</v>
      </c>
      <c r="I109" s="116"/>
      <c r="J109" s="116"/>
      <c r="K109" s="116"/>
      <c r="L109" s="116"/>
      <c r="M109" s="116"/>
      <c r="N109" s="116"/>
      <c r="O109" s="116"/>
      <c r="P109" s="116"/>
      <c r="Q109" s="116"/>
      <c r="R109" s="116"/>
      <c r="S109" s="116"/>
      <c r="T109" s="116"/>
      <c r="U109" s="116"/>
      <c r="V109" s="116"/>
      <c r="W109" s="116"/>
      <c r="X109" s="116"/>
      <c r="Y109" s="116"/>
      <c r="Z109" s="116"/>
      <c r="AA109" s="116"/>
      <c r="AB109" s="132" t="s">
        <v>51</v>
      </c>
      <c r="AC109" s="132"/>
      <c r="AD109" s="132"/>
      <c r="AE109" s="132"/>
      <c r="AF109" s="132"/>
      <c r="AG109" s="5"/>
    </row>
    <row r="110" spans="1:33" ht="21.95" customHeight="1" x14ac:dyDescent="0.25">
      <c r="A110" s="135"/>
      <c r="B110" s="120"/>
      <c r="C110" s="121"/>
      <c r="D110" s="122"/>
      <c r="E110" s="121"/>
      <c r="F110" s="51" t="s">
        <v>180</v>
      </c>
      <c r="G110" s="116"/>
      <c r="H110" s="60">
        <v>1</v>
      </c>
      <c r="I110" s="60">
        <v>1</v>
      </c>
      <c r="J110" s="60">
        <v>1</v>
      </c>
      <c r="K110" s="60">
        <v>1</v>
      </c>
      <c r="L110" s="179" t="s">
        <v>192</v>
      </c>
      <c r="M110" s="60">
        <v>1</v>
      </c>
      <c r="N110" s="60">
        <v>1</v>
      </c>
      <c r="O110" s="60">
        <v>1</v>
      </c>
      <c r="P110" s="60">
        <v>1</v>
      </c>
      <c r="Q110" s="179"/>
      <c r="R110" s="60">
        <v>1</v>
      </c>
      <c r="S110" s="60">
        <v>1</v>
      </c>
      <c r="T110" s="60">
        <v>1</v>
      </c>
      <c r="U110" s="60">
        <v>1</v>
      </c>
      <c r="V110" s="179"/>
      <c r="W110" s="60">
        <v>1</v>
      </c>
      <c r="X110" s="60">
        <v>1</v>
      </c>
      <c r="Y110" s="60">
        <v>1</v>
      </c>
      <c r="Z110" s="60">
        <v>1</v>
      </c>
      <c r="AA110" s="176"/>
      <c r="AB110" s="62">
        <v>1</v>
      </c>
      <c r="AC110" s="62">
        <v>1</v>
      </c>
      <c r="AD110" s="62">
        <v>1</v>
      </c>
      <c r="AE110" s="62">
        <v>1</v>
      </c>
      <c r="AF110" s="159"/>
      <c r="AG110" s="5"/>
    </row>
    <row r="111" spans="1:33" ht="21.95" customHeight="1" x14ac:dyDescent="0.25">
      <c r="A111" s="135"/>
      <c r="B111" s="120"/>
      <c r="C111" s="121"/>
      <c r="D111" s="122"/>
      <c r="E111" s="121" t="s">
        <v>193</v>
      </c>
      <c r="F111" s="51" t="s">
        <v>182</v>
      </c>
      <c r="G111" s="116"/>
      <c r="H111" s="60">
        <v>0.85</v>
      </c>
      <c r="I111" s="68">
        <v>0.92800000000000005</v>
      </c>
      <c r="J111" s="68">
        <f>J101/J100</f>
        <v>0.83529411764705885</v>
      </c>
      <c r="K111" s="68">
        <f>K101/K100</f>
        <v>0.94444444444444442</v>
      </c>
      <c r="L111" s="180"/>
      <c r="M111" s="68">
        <f t="shared" ref="M111:Y111" si="6">M101/M100</f>
        <v>0.81818181818181823</v>
      </c>
      <c r="N111" s="68">
        <f t="shared" si="6"/>
        <v>0.89473684210526316</v>
      </c>
      <c r="O111" s="68">
        <f t="shared" si="6"/>
        <v>0.8</v>
      </c>
      <c r="P111" s="68">
        <f t="shared" si="6"/>
        <v>0.83333333333333337</v>
      </c>
      <c r="Q111" s="180"/>
      <c r="R111" s="68">
        <f t="shared" si="6"/>
        <v>0.90243902439024393</v>
      </c>
      <c r="S111" s="68">
        <f t="shared" si="6"/>
        <v>0.87878787878787878</v>
      </c>
      <c r="T111" s="68">
        <f t="shared" si="6"/>
        <v>0.9</v>
      </c>
      <c r="U111" s="68">
        <f t="shared" si="6"/>
        <v>0.87096774193548387</v>
      </c>
      <c r="V111" s="180"/>
      <c r="W111" s="68">
        <f>W101/W100</f>
        <v>0.81081081081081086</v>
      </c>
      <c r="X111" s="68">
        <f>X101/X100</f>
        <v>1</v>
      </c>
      <c r="Y111" s="68">
        <f t="shared" si="6"/>
        <v>0.8</v>
      </c>
      <c r="Z111" s="68">
        <f>Z101/Z100</f>
        <v>1</v>
      </c>
      <c r="AA111" s="177"/>
      <c r="AB111" s="62">
        <v>0.5</v>
      </c>
      <c r="AC111" s="82">
        <f>AC101/AC100</f>
        <v>0.7142857142857143</v>
      </c>
      <c r="AD111" s="62">
        <v>0.5</v>
      </c>
      <c r="AE111" s="82">
        <f>AE101/AE100</f>
        <v>0.7142857142857143</v>
      </c>
      <c r="AF111" s="160"/>
      <c r="AG111" s="5"/>
    </row>
    <row r="112" spans="1:33" ht="21.95" customHeight="1" x14ac:dyDescent="0.25">
      <c r="A112" s="135"/>
      <c r="B112" s="120"/>
      <c r="C112" s="121"/>
      <c r="D112" s="122"/>
      <c r="E112" s="121"/>
      <c r="F112" s="51" t="s">
        <v>183</v>
      </c>
      <c r="G112" s="116"/>
      <c r="H112" s="60">
        <v>0.1</v>
      </c>
      <c r="I112" s="68">
        <v>1.2E-2</v>
      </c>
      <c r="J112" s="68">
        <f>J102/J100</f>
        <v>0.11764705882352941</v>
      </c>
      <c r="K112" s="68">
        <f>K102/K100</f>
        <v>0</v>
      </c>
      <c r="L112" s="180"/>
      <c r="M112" s="68">
        <f t="shared" ref="M112:Y112" si="7">M102/M100</f>
        <v>0.13636363636363635</v>
      </c>
      <c r="N112" s="68">
        <f t="shared" si="7"/>
        <v>5.2631578947368418E-2</v>
      </c>
      <c r="O112" s="68">
        <f t="shared" si="7"/>
        <v>0.15</v>
      </c>
      <c r="P112" s="68">
        <f t="shared" si="7"/>
        <v>0.1111111111111111</v>
      </c>
      <c r="Q112" s="180"/>
      <c r="R112" s="68">
        <f t="shared" si="7"/>
        <v>0</v>
      </c>
      <c r="S112" s="68">
        <f t="shared" si="7"/>
        <v>0</v>
      </c>
      <c r="T112" s="68">
        <f t="shared" si="7"/>
        <v>0</v>
      </c>
      <c r="U112" s="68">
        <f t="shared" si="7"/>
        <v>0</v>
      </c>
      <c r="V112" s="180"/>
      <c r="W112" s="68">
        <f>W102/W100</f>
        <v>0.1891891891891892</v>
      </c>
      <c r="X112" s="68">
        <f>X102/X100</f>
        <v>0</v>
      </c>
      <c r="Y112" s="68">
        <f t="shared" si="7"/>
        <v>0.2</v>
      </c>
      <c r="Z112" s="68">
        <f>Z102/Z100</f>
        <v>0</v>
      </c>
      <c r="AA112" s="177"/>
      <c r="AB112" s="62">
        <v>0.49</v>
      </c>
      <c r="AC112" s="82">
        <f>AC102/AC100</f>
        <v>0.23809523809523808</v>
      </c>
      <c r="AD112" s="62">
        <v>0.49</v>
      </c>
      <c r="AE112" s="82">
        <f>AE102/AE100</f>
        <v>0.23809523809523808</v>
      </c>
      <c r="AF112" s="160"/>
      <c r="AG112" s="5"/>
    </row>
    <row r="113" spans="1:33" ht="21.95" customHeight="1" x14ac:dyDescent="0.25">
      <c r="A113" s="135"/>
      <c r="B113" s="120"/>
      <c r="C113" s="121"/>
      <c r="D113" s="122"/>
      <c r="E113" s="121"/>
      <c r="F113" s="51" t="s">
        <v>184</v>
      </c>
      <c r="G113" s="116"/>
      <c r="H113" s="60">
        <v>0.05</v>
      </c>
      <c r="I113" s="68">
        <v>0.06</v>
      </c>
      <c r="J113" s="68">
        <f>J103/J100</f>
        <v>4.7058823529411764E-2</v>
      </c>
      <c r="K113" s="68">
        <f>K103/K100</f>
        <v>5.5555555555555552E-2</v>
      </c>
      <c r="L113" s="180"/>
      <c r="M113" s="68">
        <f t="shared" ref="M113:Y113" si="8">M103/M100</f>
        <v>4.5454545454545456E-2</v>
      </c>
      <c r="N113" s="68">
        <f t="shared" si="8"/>
        <v>5.2631578947368418E-2</v>
      </c>
      <c r="O113" s="68">
        <f t="shared" si="8"/>
        <v>0</v>
      </c>
      <c r="P113" s="68">
        <f t="shared" si="8"/>
        <v>5.5555555555555552E-2</v>
      </c>
      <c r="Q113" s="180"/>
      <c r="R113" s="68">
        <f t="shared" si="8"/>
        <v>9.7560975609756101E-2</v>
      </c>
      <c r="S113" s="68">
        <f t="shared" si="8"/>
        <v>0.12121212121212122</v>
      </c>
      <c r="T113" s="68">
        <f t="shared" si="8"/>
        <v>0.1</v>
      </c>
      <c r="U113" s="68">
        <f t="shared" si="8"/>
        <v>0.12903225806451613</v>
      </c>
      <c r="V113" s="180"/>
      <c r="W113" s="68">
        <f>W103/W100</f>
        <v>0</v>
      </c>
      <c r="X113" s="68">
        <f>X103/X100</f>
        <v>0</v>
      </c>
      <c r="Y113" s="68">
        <f t="shared" si="8"/>
        <v>0</v>
      </c>
      <c r="Z113" s="68">
        <f>Z103/Z100</f>
        <v>0</v>
      </c>
      <c r="AA113" s="177"/>
      <c r="AB113" s="62">
        <v>0.01</v>
      </c>
      <c r="AC113" s="82">
        <f>AC103/AC100</f>
        <v>4.7619047619047616E-2</v>
      </c>
      <c r="AD113" s="62">
        <v>0.01</v>
      </c>
      <c r="AE113" s="82">
        <f>AE103/AE100</f>
        <v>4.7619047619047616E-2</v>
      </c>
      <c r="AF113" s="160"/>
      <c r="AG113" s="5"/>
    </row>
    <row r="114" spans="1:33" ht="21.95" customHeight="1" x14ac:dyDescent="0.25">
      <c r="A114" s="135"/>
      <c r="B114" s="120"/>
      <c r="C114" s="121"/>
      <c r="D114" s="122"/>
      <c r="E114" s="121" t="s">
        <v>194</v>
      </c>
      <c r="F114" s="51" t="s">
        <v>186</v>
      </c>
      <c r="G114" s="116"/>
      <c r="H114" s="60">
        <v>0.7</v>
      </c>
      <c r="I114" s="65">
        <v>0.84299999999999997</v>
      </c>
      <c r="J114" s="68">
        <f>J104/J100</f>
        <v>0.72941176470588232</v>
      </c>
      <c r="K114" s="68">
        <f>K104/K100</f>
        <v>0.86111111111111116</v>
      </c>
      <c r="L114" s="180"/>
      <c r="M114" s="68">
        <f t="shared" ref="M114:Y114" si="9">M104/M100</f>
        <v>0.63636363636363635</v>
      </c>
      <c r="N114" s="68">
        <f t="shared" si="9"/>
        <v>0.68421052631578949</v>
      </c>
      <c r="O114" s="68">
        <f t="shared" si="9"/>
        <v>0.6</v>
      </c>
      <c r="P114" s="68">
        <f t="shared" si="9"/>
        <v>0.66666666666666663</v>
      </c>
      <c r="Q114" s="180"/>
      <c r="R114" s="68">
        <f t="shared" si="9"/>
        <v>0.78048780487804881</v>
      </c>
      <c r="S114" s="68">
        <f t="shared" si="9"/>
        <v>0.60606060606060608</v>
      </c>
      <c r="T114" s="68">
        <f t="shared" si="9"/>
        <v>0.77500000000000002</v>
      </c>
      <c r="U114" s="68">
        <f t="shared" si="9"/>
        <v>0.61290322580645162</v>
      </c>
      <c r="V114" s="180"/>
      <c r="W114" s="68">
        <f>W104/W100</f>
        <v>0.81081081081081086</v>
      </c>
      <c r="X114" s="68">
        <f>X104/X100</f>
        <v>1</v>
      </c>
      <c r="Y114" s="68">
        <f t="shared" si="9"/>
        <v>0.8</v>
      </c>
      <c r="Z114" s="68">
        <f>Z104/Z100</f>
        <v>1</v>
      </c>
      <c r="AA114" s="177"/>
      <c r="AB114" s="62">
        <v>0.6</v>
      </c>
      <c r="AC114" s="82">
        <f>AC104/AC100</f>
        <v>0.66666666666666663</v>
      </c>
      <c r="AD114" s="62">
        <v>0.6</v>
      </c>
      <c r="AE114" s="82">
        <f>AE104/AE100</f>
        <v>0.66666666666666663</v>
      </c>
      <c r="AF114" s="160"/>
      <c r="AG114" s="5"/>
    </row>
    <row r="115" spans="1:33" ht="21.95" customHeight="1" x14ac:dyDescent="0.25">
      <c r="A115" s="135"/>
      <c r="B115" s="120"/>
      <c r="C115" s="121"/>
      <c r="D115" s="122"/>
      <c r="E115" s="121"/>
      <c r="F115" s="51" t="s">
        <v>187</v>
      </c>
      <c r="G115" s="116"/>
      <c r="H115" s="60">
        <v>0.13</v>
      </c>
      <c r="I115" s="65">
        <v>4.8000000000000001E-2</v>
      </c>
      <c r="J115" s="68">
        <f>J105/J100</f>
        <v>9.4117647058823528E-2</v>
      </c>
      <c r="K115" s="68">
        <f>K105/K100</f>
        <v>2.7777777777777776E-2</v>
      </c>
      <c r="L115" s="180"/>
      <c r="M115" s="68">
        <f t="shared" ref="M115:Y115" si="10">M105/M100</f>
        <v>4.5454545454545456E-2</v>
      </c>
      <c r="N115" s="68">
        <f t="shared" si="10"/>
        <v>5.2631578947368418E-2</v>
      </c>
      <c r="O115" s="68">
        <f t="shared" si="10"/>
        <v>0.05</v>
      </c>
      <c r="P115" s="68">
        <f t="shared" si="10"/>
        <v>0.22222222222222221</v>
      </c>
      <c r="Q115" s="180"/>
      <c r="R115" s="68">
        <f t="shared" si="10"/>
        <v>4.878048780487805E-2</v>
      </c>
      <c r="S115" s="68">
        <f t="shared" si="10"/>
        <v>9.0909090909090912E-2</v>
      </c>
      <c r="T115" s="68">
        <f t="shared" si="10"/>
        <v>0.05</v>
      </c>
      <c r="U115" s="68">
        <f t="shared" si="10"/>
        <v>9.6774193548387094E-2</v>
      </c>
      <c r="V115" s="180"/>
      <c r="W115" s="68">
        <f>W105/W100</f>
        <v>0</v>
      </c>
      <c r="X115" s="68">
        <f>X105/X100</f>
        <v>0</v>
      </c>
      <c r="Y115" s="68">
        <f t="shared" si="10"/>
        <v>0</v>
      </c>
      <c r="Z115" s="68">
        <f>Z105/Z100</f>
        <v>0</v>
      </c>
      <c r="AA115" s="177"/>
      <c r="AB115" s="62">
        <v>0.01</v>
      </c>
      <c r="AC115" s="82">
        <f>AC105/AC100</f>
        <v>9.5238095238095247E-3</v>
      </c>
      <c r="AD115" s="62">
        <v>0.01</v>
      </c>
      <c r="AE115" s="82">
        <f>AE105/AE100</f>
        <v>9.5238095238095247E-3</v>
      </c>
      <c r="AF115" s="160"/>
      <c r="AG115" s="5"/>
    </row>
    <row r="116" spans="1:33" ht="21.95" customHeight="1" x14ac:dyDescent="0.25">
      <c r="A116" s="135"/>
      <c r="B116" s="120"/>
      <c r="C116" s="121"/>
      <c r="D116" s="122"/>
      <c r="E116" s="121"/>
      <c r="F116" s="51" t="s">
        <v>188</v>
      </c>
      <c r="G116" s="116"/>
      <c r="H116" s="60">
        <v>0.02</v>
      </c>
      <c r="I116" s="65">
        <v>3.5999999999999997E-2</v>
      </c>
      <c r="J116" s="68">
        <f>J106/J100</f>
        <v>1.1764705882352941E-2</v>
      </c>
      <c r="K116" s="68">
        <f>K106/K100</f>
        <v>4.1666666666666664E-2</v>
      </c>
      <c r="L116" s="180"/>
      <c r="M116" s="68">
        <f t="shared" ref="M116:Y116" si="11">M106/M100</f>
        <v>4.5454545454545456E-2</v>
      </c>
      <c r="N116" s="68">
        <f t="shared" si="11"/>
        <v>5.2631578947368418E-2</v>
      </c>
      <c r="O116" s="68">
        <f t="shared" si="11"/>
        <v>0.05</v>
      </c>
      <c r="P116" s="68">
        <f t="shared" si="11"/>
        <v>5.5555555555555552E-2</v>
      </c>
      <c r="Q116" s="180"/>
      <c r="R116" s="68">
        <f t="shared" si="11"/>
        <v>2.4390243902439025E-2</v>
      </c>
      <c r="S116" s="68">
        <f t="shared" si="11"/>
        <v>9.0909090909090912E-2</v>
      </c>
      <c r="T116" s="68">
        <f t="shared" si="11"/>
        <v>2.5000000000000001E-2</v>
      </c>
      <c r="U116" s="68">
        <f t="shared" si="11"/>
        <v>6.4516129032258063E-2</v>
      </c>
      <c r="V116" s="180"/>
      <c r="W116" s="68">
        <f>W106/W100</f>
        <v>0</v>
      </c>
      <c r="X116" s="68">
        <f>X106/X100</f>
        <v>0</v>
      </c>
      <c r="Y116" s="68">
        <f t="shared" si="11"/>
        <v>0</v>
      </c>
      <c r="Z116" s="68">
        <f>Z106/Z100</f>
        <v>0</v>
      </c>
      <c r="AA116" s="177"/>
      <c r="AB116" s="62">
        <v>0.02</v>
      </c>
      <c r="AC116" s="82">
        <f>AC106/AC100</f>
        <v>1.9047619047619049E-2</v>
      </c>
      <c r="AD116" s="62">
        <v>0.02</v>
      </c>
      <c r="AE116" s="82">
        <f>AE106/AE100</f>
        <v>1.9047619047619049E-2</v>
      </c>
      <c r="AF116" s="160"/>
      <c r="AG116" s="5"/>
    </row>
    <row r="117" spans="1:33" ht="19.5" customHeight="1" x14ac:dyDescent="0.25">
      <c r="A117" s="135"/>
      <c r="B117" s="120"/>
      <c r="C117" s="121"/>
      <c r="D117" s="122"/>
      <c r="E117" s="121"/>
      <c r="F117" s="51" t="s">
        <v>189</v>
      </c>
      <c r="G117" s="116"/>
      <c r="H117" s="60">
        <v>0.09</v>
      </c>
      <c r="I117" s="65">
        <v>1.2E-2</v>
      </c>
      <c r="J117" s="68">
        <f>J107/J100</f>
        <v>0.10588235294117647</v>
      </c>
      <c r="K117" s="68">
        <f>K107/K100</f>
        <v>0</v>
      </c>
      <c r="L117" s="180"/>
      <c r="M117" s="68">
        <f t="shared" ref="M117:Y117" si="12">M107/M100</f>
        <v>0.13636363636363635</v>
      </c>
      <c r="N117" s="68">
        <f t="shared" si="12"/>
        <v>5.2631578947368418E-2</v>
      </c>
      <c r="O117" s="68">
        <f t="shared" si="12"/>
        <v>0.1</v>
      </c>
      <c r="P117" s="68">
        <f t="shared" si="12"/>
        <v>5.5555555555555552E-2</v>
      </c>
      <c r="Q117" s="180"/>
      <c r="R117" s="68">
        <f t="shared" si="12"/>
        <v>0</v>
      </c>
      <c r="S117" s="68">
        <f t="shared" si="12"/>
        <v>0</v>
      </c>
      <c r="T117" s="68">
        <f t="shared" si="12"/>
        <v>0</v>
      </c>
      <c r="U117" s="68">
        <f t="shared" si="12"/>
        <v>0</v>
      </c>
      <c r="V117" s="180"/>
      <c r="W117" s="68">
        <f>W107/W100</f>
        <v>0.1891891891891892</v>
      </c>
      <c r="X117" s="68">
        <f>X107/X100</f>
        <v>0</v>
      </c>
      <c r="Y117" s="68">
        <f t="shared" si="12"/>
        <v>0.2</v>
      </c>
      <c r="Z117" s="68">
        <f>Z107/Z100</f>
        <v>0</v>
      </c>
      <c r="AA117" s="177"/>
      <c r="AB117" s="62">
        <v>0.3</v>
      </c>
      <c r="AC117" s="82">
        <f>AC107/AC100</f>
        <v>0.25714285714285712</v>
      </c>
      <c r="AD117" s="62">
        <v>0.3</v>
      </c>
      <c r="AE117" s="82">
        <f>AE107/AE100</f>
        <v>0.25714285714285712</v>
      </c>
      <c r="AF117" s="160"/>
      <c r="AG117" s="5"/>
    </row>
    <row r="118" spans="1:33" ht="19.5" customHeight="1" x14ac:dyDescent="0.25">
      <c r="A118" s="135"/>
      <c r="B118" s="120"/>
      <c r="C118" s="121"/>
      <c r="D118" s="122"/>
      <c r="E118" s="121"/>
      <c r="F118" s="51" t="s">
        <v>190</v>
      </c>
      <c r="G118" s="116"/>
      <c r="H118" s="60">
        <v>0.06</v>
      </c>
      <c r="I118" s="60">
        <v>0.06</v>
      </c>
      <c r="J118" s="68">
        <f>J108/J100</f>
        <v>5.8823529411764705E-2</v>
      </c>
      <c r="K118" s="68">
        <f>K108/K100</f>
        <v>6.9444444444444448E-2</v>
      </c>
      <c r="L118" s="181"/>
      <c r="M118" s="68">
        <f t="shared" ref="M118:Y118" si="13">M108/M100</f>
        <v>4.5454545454545456E-2</v>
      </c>
      <c r="N118" s="68">
        <f t="shared" si="13"/>
        <v>5.2631578947368418E-2</v>
      </c>
      <c r="O118" s="68">
        <f t="shared" si="13"/>
        <v>0</v>
      </c>
      <c r="P118" s="68">
        <f t="shared" si="13"/>
        <v>0</v>
      </c>
      <c r="Q118" s="181"/>
      <c r="R118" s="68">
        <f t="shared" si="13"/>
        <v>0.14634146341463414</v>
      </c>
      <c r="S118" s="68">
        <f t="shared" si="13"/>
        <v>0.21212121212121213</v>
      </c>
      <c r="T118" s="68">
        <f t="shared" si="13"/>
        <v>0.15</v>
      </c>
      <c r="U118" s="68">
        <f t="shared" si="13"/>
        <v>0.22580645161290322</v>
      </c>
      <c r="V118" s="181"/>
      <c r="W118" s="68">
        <f>W108/W100</f>
        <v>0</v>
      </c>
      <c r="X118" s="68">
        <f>X108/X100</f>
        <v>0</v>
      </c>
      <c r="Y118" s="68">
        <f t="shared" si="13"/>
        <v>0</v>
      </c>
      <c r="Z118" s="68">
        <f>Z108/Z100</f>
        <v>0</v>
      </c>
      <c r="AA118" s="178"/>
      <c r="AB118" s="62">
        <v>7.0000000000000007E-2</v>
      </c>
      <c r="AC118" s="82">
        <f>AC108/AC100</f>
        <v>4.7619047619047616E-2</v>
      </c>
      <c r="AD118" s="62">
        <v>7.0000000000000007E-2</v>
      </c>
      <c r="AE118" s="82">
        <f>AE108/AE100</f>
        <v>4.7619047619047616E-2</v>
      </c>
      <c r="AF118" s="161"/>
      <c r="AG118" s="5"/>
    </row>
    <row r="119" spans="1:33" ht="21" customHeight="1" x14ac:dyDescent="0.25">
      <c r="A119" s="135"/>
      <c r="B119" s="120"/>
      <c r="C119" s="122" t="s">
        <v>195</v>
      </c>
      <c r="D119" s="122"/>
      <c r="E119" s="122"/>
      <c r="F119" s="125" t="s">
        <v>196</v>
      </c>
      <c r="G119" s="116"/>
      <c r="H119" s="53" t="s">
        <v>67</v>
      </c>
      <c r="I119" s="53" t="s">
        <v>68</v>
      </c>
      <c r="J119" s="116" t="s">
        <v>69</v>
      </c>
      <c r="K119" s="116"/>
      <c r="L119" s="116"/>
      <c r="M119" s="53" t="s">
        <v>70</v>
      </c>
      <c r="N119" s="53" t="s">
        <v>70</v>
      </c>
      <c r="O119" s="116" t="s">
        <v>71</v>
      </c>
      <c r="P119" s="116"/>
      <c r="Q119" s="116"/>
      <c r="R119" s="53" t="s">
        <v>72</v>
      </c>
      <c r="S119" s="53" t="s">
        <v>73</v>
      </c>
      <c r="T119" s="116" t="s">
        <v>74</v>
      </c>
      <c r="U119" s="116"/>
      <c r="V119" s="116"/>
      <c r="W119" s="53" t="s">
        <v>75</v>
      </c>
      <c r="X119" s="53" t="s">
        <v>76</v>
      </c>
      <c r="Y119" s="116" t="s">
        <v>77</v>
      </c>
      <c r="Z119" s="116"/>
      <c r="AA119" s="116"/>
      <c r="AB119" s="58" t="s">
        <v>78</v>
      </c>
      <c r="AC119" s="58" t="s">
        <v>78</v>
      </c>
      <c r="AD119" s="132" t="s">
        <v>78</v>
      </c>
      <c r="AE119" s="132"/>
      <c r="AF119" s="132"/>
      <c r="AG119" s="5"/>
    </row>
    <row r="120" spans="1:33" ht="21" customHeight="1" x14ac:dyDescent="0.25">
      <c r="A120" s="135"/>
      <c r="B120" s="120"/>
      <c r="C120" s="138" t="s">
        <v>197</v>
      </c>
      <c r="D120" s="139"/>
      <c r="E120" s="139"/>
      <c r="F120" s="125"/>
      <c r="G120" s="116"/>
      <c r="H120" s="59">
        <v>100000</v>
      </c>
      <c r="I120" s="53" t="s">
        <v>198</v>
      </c>
      <c r="J120" s="140" t="s">
        <v>80</v>
      </c>
      <c r="K120" s="140"/>
      <c r="L120" s="140"/>
      <c r="M120" s="59">
        <v>21250</v>
      </c>
      <c r="N120" s="83">
        <v>21250</v>
      </c>
      <c r="O120" s="140" t="s">
        <v>81</v>
      </c>
      <c r="P120" s="140"/>
      <c r="Q120" s="140"/>
      <c r="R120" s="59">
        <v>37500</v>
      </c>
      <c r="S120" s="59">
        <v>53767</v>
      </c>
      <c r="T120" s="140" t="s">
        <v>82</v>
      </c>
      <c r="U120" s="140"/>
      <c r="V120" s="140"/>
      <c r="W120" s="59">
        <v>41250</v>
      </c>
      <c r="X120" s="83">
        <v>60982</v>
      </c>
      <c r="Y120" s="140" t="s">
        <v>83</v>
      </c>
      <c r="Z120" s="140"/>
      <c r="AA120" s="140"/>
      <c r="AB120" s="67">
        <v>3650</v>
      </c>
      <c r="AC120" s="67">
        <v>3650</v>
      </c>
      <c r="AD120" s="132" t="s">
        <v>199</v>
      </c>
      <c r="AE120" s="132"/>
      <c r="AF120" s="132"/>
      <c r="AG120" s="5"/>
    </row>
    <row r="121" spans="1:33" ht="24.95" customHeight="1" x14ac:dyDescent="0.25">
      <c r="A121" s="135"/>
      <c r="B121" s="120"/>
      <c r="C121" s="138" t="s">
        <v>57</v>
      </c>
      <c r="D121" s="139"/>
      <c r="E121" s="139"/>
      <c r="F121" s="51" t="s">
        <v>200</v>
      </c>
      <c r="G121" s="116"/>
      <c r="H121" s="84">
        <v>0.12</v>
      </c>
      <c r="I121" s="60">
        <v>0.06</v>
      </c>
      <c r="J121" s="133"/>
      <c r="K121" s="133"/>
      <c r="L121" s="133"/>
      <c r="M121" s="60">
        <v>7.0000000000000007E-2</v>
      </c>
      <c r="N121" s="60">
        <v>0.02</v>
      </c>
      <c r="O121" s="133"/>
      <c r="P121" s="133"/>
      <c r="Q121" s="133"/>
      <c r="R121" s="60">
        <v>0.03</v>
      </c>
      <c r="S121" s="60">
        <v>0.03</v>
      </c>
      <c r="T121" s="133"/>
      <c r="U121" s="133"/>
      <c r="V121" s="133"/>
      <c r="W121" s="60">
        <v>0.05</v>
      </c>
      <c r="X121" s="60">
        <v>0</v>
      </c>
      <c r="Y121" s="133"/>
      <c r="Z121" s="133"/>
      <c r="AA121" s="133"/>
      <c r="AB121" s="62">
        <v>0</v>
      </c>
      <c r="AC121" s="62">
        <v>0</v>
      </c>
      <c r="AD121" s="134"/>
      <c r="AE121" s="134"/>
      <c r="AF121" s="134"/>
      <c r="AG121" s="5"/>
    </row>
    <row r="122" spans="1:33" ht="25.35" customHeight="1" x14ac:dyDescent="0.25">
      <c r="A122" s="136"/>
      <c r="B122" s="120" t="s">
        <v>201</v>
      </c>
      <c r="C122" s="121" t="s">
        <v>202</v>
      </c>
      <c r="D122" s="122" t="s">
        <v>57</v>
      </c>
      <c r="E122" s="121" t="s">
        <v>203</v>
      </c>
      <c r="F122" s="51" t="s">
        <v>204</v>
      </c>
      <c r="G122" s="123" t="s">
        <v>49</v>
      </c>
      <c r="H122" s="53">
        <v>85</v>
      </c>
      <c r="I122" s="53">
        <v>96</v>
      </c>
      <c r="J122" s="145"/>
      <c r="K122" s="146"/>
      <c r="L122" s="146"/>
      <c r="M122" s="146"/>
      <c r="N122" s="146"/>
      <c r="O122" s="146"/>
      <c r="P122" s="146"/>
      <c r="Q122" s="146"/>
      <c r="R122" s="146"/>
      <c r="S122" s="146"/>
      <c r="T122" s="146"/>
      <c r="U122" s="146"/>
      <c r="V122" s="146"/>
      <c r="W122" s="146"/>
      <c r="X122" s="146"/>
      <c r="Y122" s="146"/>
      <c r="Z122" s="146"/>
      <c r="AA122" s="147"/>
      <c r="AB122" s="7"/>
      <c r="AC122" s="8"/>
      <c r="AD122" s="8"/>
      <c r="AE122" s="8"/>
      <c r="AF122" s="8"/>
    </row>
    <row r="123" spans="1:33" ht="25.35" customHeight="1" x14ac:dyDescent="0.25">
      <c r="A123" s="137"/>
      <c r="B123" s="120"/>
      <c r="C123" s="121"/>
      <c r="D123" s="122"/>
      <c r="E123" s="121"/>
      <c r="F123" s="51" t="s">
        <v>205</v>
      </c>
      <c r="G123" s="123"/>
      <c r="H123" s="53">
        <v>0</v>
      </c>
      <c r="I123" s="53">
        <v>0</v>
      </c>
      <c r="J123" s="145"/>
      <c r="K123" s="146"/>
      <c r="L123" s="146"/>
      <c r="M123" s="146"/>
      <c r="N123" s="146"/>
      <c r="O123" s="146"/>
      <c r="P123" s="146"/>
      <c r="Q123" s="146"/>
      <c r="R123" s="146"/>
      <c r="S123" s="146"/>
      <c r="T123" s="146"/>
      <c r="U123" s="146"/>
      <c r="V123" s="146"/>
      <c r="W123" s="146"/>
      <c r="X123" s="146"/>
      <c r="Y123" s="146"/>
      <c r="Z123" s="146"/>
      <c r="AA123" s="147"/>
      <c r="AB123" s="5"/>
    </row>
    <row r="124" spans="1:33" ht="25.35" customHeight="1" x14ac:dyDescent="0.25">
      <c r="A124" s="137"/>
      <c r="B124" s="120"/>
      <c r="C124" s="121"/>
      <c r="D124" s="122"/>
      <c r="E124" s="121"/>
      <c r="F124" s="51" t="s">
        <v>206</v>
      </c>
      <c r="G124" s="123"/>
      <c r="H124" s="53">
        <v>31</v>
      </c>
      <c r="I124" s="53">
        <v>36</v>
      </c>
      <c r="J124" s="145"/>
      <c r="K124" s="146"/>
      <c r="L124" s="146"/>
      <c r="M124" s="146"/>
      <c r="N124" s="146"/>
      <c r="O124" s="146"/>
      <c r="P124" s="146"/>
      <c r="Q124" s="146"/>
      <c r="R124" s="146"/>
      <c r="S124" s="146"/>
      <c r="T124" s="146"/>
      <c r="U124" s="146"/>
      <c r="V124" s="146"/>
      <c r="W124" s="146"/>
      <c r="X124" s="146"/>
      <c r="Y124" s="146"/>
      <c r="Z124" s="146"/>
      <c r="AA124" s="147"/>
      <c r="AB124" s="5"/>
    </row>
    <row r="125" spans="1:33" ht="25.35" customHeight="1" x14ac:dyDescent="0.25">
      <c r="A125" s="137"/>
      <c r="B125" s="120"/>
      <c r="C125" s="121"/>
      <c r="D125" s="122"/>
      <c r="E125" s="121"/>
      <c r="F125" s="51" t="s">
        <v>207</v>
      </c>
      <c r="G125" s="123"/>
      <c r="H125" s="53">
        <v>22</v>
      </c>
      <c r="I125" s="53">
        <v>19</v>
      </c>
      <c r="J125" s="145"/>
      <c r="K125" s="146"/>
      <c r="L125" s="146"/>
      <c r="M125" s="146"/>
      <c r="N125" s="146"/>
      <c r="O125" s="146"/>
      <c r="P125" s="146"/>
      <c r="Q125" s="146"/>
      <c r="R125" s="146"/>
      <c r="S125" s="146"/>
      <c r="T125" s="146"/>
      <c r="U125" s="146"/>
      <c r="V125" s="146"/>
      <c r="W125" s="146"/>
      <c r="X125" s="146"/>
      <c r="Y125" s="146"/>
      <c r="Z125" s="146"/>
      <c r="AA125" s="147"/>
      <c r="AB125" s="5"/>
    </row>
    <row r="126" spans="1:33" ht="25.35" customHeight="1" x14ac:dyDescent="0.25">
      <c r="A126" s="137"/>
      <c r="B126" s="120"/>
      <c r="C126" s="121"/>
      <c r="D126" s="122"/>
      <c r="E126" s="121"/>
      <c r="F126" s="51" t="s">
        <v>208</v>
      </c>
      <c r="G126" s="123"/>
      <c r="H126" s="53">
        <v>24</v>
      </c>
      <c r="I126" s="53">
        <v>27</v>
      </c>
      <c r="J126" s="145"/>
      <c r="K126" s="146"/>
      <c r="L126" s="146"/>
      <c r="M126" s="146"/>
      <c r="N126" s="146"/>
      <c r="O126" s="146"/>
      <c r="P126" s="146"/>
      <c r="Q126" s="146"/>
      <c r="R126" s="146"/>
      <c r="S126" s="146"/>
      <c r="T126" s="146"/>
      <c r="U126" s="146"/>
      <c r="V126" s="146"/>
      <c r="W126" s="146"/>
      <c r="X126" s="146"/>
      <c r="Y126" s="146"/>
      <c r="Z126" s="146"/>
      <c r="AA126" s="147"/>
      <c r="AB126" s="5"/>
    </row>
    <row r="127" spans="1:33" ht="25.35" customHeight="1" x14ac:dyDescent="0.25">
      <c r="A127" s="137"/>
      <c r="B127" s="120"/>
      <c r="C127" s="121"/>
      <c r="D127" s="122"/>
      <c r="E127" s="121"/>
      <c r="F127" s="51" t="s">
        <v>209</v>
      </c>
      <c r="G127" s="123"/>
      <c r="H127" s="53">
        <v>5</v>
      </c>
      <c r="I127" s="53">
        <v>5</v>
      </c>
      <c r="J127" s="145"/>
      <c r="K127" s="146"/>
      <c r="L127" s="146"/>
      <c r="M127" s="146"/>
      <c r="N127" s="146"/>
      <c r="O127" s="146"/>
      <c r="P127" s="146"/>
      <c r="Q127" s="146"/>
      <c r="R127" s="146"/>
      <c r="S127" s="146"/>
      <c r="T127" s="146"/>
      <c r="U127" s="146"/>
      <c r="V127" s="146"/>
      <c r="W127" s="146"/>
      <c r="X127" s="146"/>
      <c r="Y127" s="146"/>
      <c r="Z127" s="146"/>
      <c r="AA127" s="147"/>
      <c r="AB127" s="5"/>
    </row>
    <row r="128" spans="1:33" ht="25.35" customHeight="1" x14ac:dyDescent="0.25">
      <c r="A128" s="137"/>
      <c r="B128" s="120"/>
      <c r="C128" s="121"/>
      <c r="D128" s="122"/>
      <c r="E128" s="121"/>
      <c r="F128" s="51" t="s">
        <v>210</v>
      </c>
      <c r="G128" s="123"/>
      <c r="H128" s="53">
        <v>0</v>
      </c>
      <c r="I128" s="53">
        <v>0</v>
      </c>
      <c r="J128" s="145"/>
      <c r="K128" s="146"/>
      <c r="L128" s="146"/>
      <c r="M128" s="146"/>
      <c r="N128" s="146"/>
      <c r="O128" s="146"/>
      <c r="P128" s="146"/>
      <c r="Q128" s="146"/>
      <c r="R128" s="146"/>
      <c r="S128" s="146"/>
      <c r="T128" s="146"/>
      <c r="U128" s="146"/>
      <c r="V128" s="146"/>
      <c r="W128" s="146"/>
      <c r="X128" s="146"/>
      <c r="Y128" s="146"/>
      <c r="Z128" s="146"/>
      <c r="AA128" s="147"/>
      <c r="AB128" s="5"/>
    </row>
    <row r="129" spans="1:28" ht="25.35" customHeight="1" x14ac:dyDescent="0.25">
      <c r="A129" s="137"/>
      <c r="B129" s="120"/>
      <c r="C129" s="121"/>
      <c r="D129" s="122"/>
      <c r="E129" s="121"/>
      <c r="F129" s="51" t="s">
        <v>211</v>
      </c>
      <c r="G129" s="123"/>
      <c r="H129" s="53">
        <v>3</v>
      </c>
      <c r="I129" s="53">
        <v>3</v>
      </c>
      <c r="J129" s="145"/>
      <c r="K129" s="146"/>
      <c r="L129" s="146"/>
      <c r="M129" s="146"/>
      <c r="N129" s="146"/>
      <c r="O129" s="146"/>
      <c r="P129" s="146"/>
      <c r="Q129" s="146"/>
      <c r="R129" s="146"/>
      <c r="S129" s="146"/>
      <c r="T129" s="146"/>
      <c r="U129" s="146"/>
      <c r="V129" s="146"/>
      <c r="W129" s="146"/>
      <c r="X129" s="146"/>
      <c r="Y129" s="146"/>
      <c r="Z129" s="146"/>
      <c r="AA129" s="147"/>
      <c r="AB129" s="5"/>
    </row>
    <row r="130" spans="1:28" ht="26.1" customHeight="1" x14ac:dyDescent="0.25">
      <c r="A130" s="137"/>
      <c r="B130" s="120"/>
      <c r="C130" s="121"/>
      <c r="D130" s="122"/>
      <c r="E130" s="182" t="s">
        <v>323</v>
      </c>
      <c r="F130" s="49" t="s">
        <v>212</v>
      </c>
      <c r="G130" s="123"/>
      <c r="H130" s="53">
        <v>68</v>
      </c>
      <c r="I130" s="53">
        <v>59</v>
      </c>
      <c r="J130" s="145"/>
      <c r="K130" s="146"/>
      <c r="L130" s="146"/>
      <c r="M130" s="146"/>
      <c r="N130" s="146"/>
      <c r="O130" s="146"/>
      <c r="P130" s="146"/>
      <c r="Q130" s="146"/>
      <c r="R130" s="146"/>
      <c r="S130" s="146"/>
      <c r="T130" s="146"/>
      <c r="U130" s="146"/>
      <c r="V130" s="146"/>
      <c r="W130" s="146"/>
      <c r="X130" s="146"/>
      <c r="Y130" s="146"/>
      <c r="Z130" s="146"/>
      <c r="AA130" s="147"/>
      <c r="AB130" s="5"/>
    </row>
    <row r="131" spans="1:28" ht="25.35" customHeight="1" x14ac:dyDescent="0.25">
      <c r="A131" s="137"/>
      <c r="B131" s="120"/>
      <c r="C131" s="121"/>
      <c r="D131" s="122"/>
      <c r="E131" s="183"/>
      <c r="F131" s="51" t="s">
        <v>213</v>
      </c>
      <c r="G131" s="123"/>
      <c r="H131" s="53">
        <v>0</v>
      </c>
      <c r="I131" s="53">
        <v>0</v>
      </c>
      <c r="J131" s="145"/>
      <c r="K131" s="146"/>
      <c r="L131" s="146"/>
      <c r="M131" s="146"/>
      <c r="N131" s="146"/>
      <c r="O131" s="146"/>
      <c r="P131" s="146"/>
      <c r="Q131" s="146"/>
      <c r="R131" s="146"/>
      <c r="S131" s="146"/>
      <c r="T131" s="146"/>
      <c r="U131" s="146"/>
      <c r="V131" s="146"/>
      <c r="W131" s="146"/>
      <c r="X131" s="146"/>
      <c r="Y131" s="146"/>
      <c r="Z131" s="146"/>
      <c r="AA131" s="147"/>
      <c r="AB131" s="5"/>
    </row>
    <row r="132" spans="1:28" ht="25.35" customHeight="1" x14ac:dyDescent="0.25">
      <c r="A132" s="137"/>
      <c r="B132" s="120"/>
      <c r="C132" s="121"/>
      <c r="D132" s="122"/>
      <c r="E132" s="183"/>
      <c r="F132" s="51" t="s">
        <v>214</v>
      </c>
      <c r="G132" s="123"/>
      <c r="H132" s="53">
        <v>30</v>
      </c>
      <c r="I132" s="53">
        <v>26</v>
      </c>
      <c r="J132" s="145"/>
      <c r="K132" s="146"/>
      <c r="L132" s="146"/>
      <c r="M132" s="146"/>
      <c r="N132" s="146"/>
      <c r="O132" s="146"/>
      <c r="P132" s="146"/>
      <c r="Q132" s="146"/>
      <c r="R132" s="146"/>
      <c r="S132" s="146"/>
      <c r="T132" s="146"/>
      <c r="U132" s="146"/>
      <c r="V132" s="146"/>
      <c r="W132" s="146"/>
      <c r="X132" s="146"/>
      <c r="Y132" s="146"/>
      <c r="Z132" s="146"/>
      <c r="AA132" s="147"/>
      <c r="AB132" s="5"/>
    </row>
    <row r="133" spans="1:28" ht="25.35" customHeight="1" x14ac:dyDescent="0.25">
      <c r="A133" s="137"/>
      <c r="B133" s="120"/>
      <c r="C133" s="121"/>
      <c r="D133" s="122"/>
      <c r="E133" s="183"/>
      <c r="F133" s="51" t="s">
        <v>215</v>
      </c>
      <c r="G133" s="123"/>
      <c r="H133" s="53">
        <v>34</v>
      </c>
      <c r="I133" s="53">
        <v>34</v>
      </c>
      <c r="J133" s="145"/>
      <c r="K133" s="146"/>
      <c r="L133" s="146"/>
      <c r="M133" s="146"/>
      <c r="N133" s="146"/>
      <c r="O133" s="146"/>
      <c r="P133" s="146"/>
      <c r="Q133" s="146"/>
      <c r="R133" s="146"/>
      <c r="S133" s="146"/>
      <c r="T133" s="146"/>
      <c r="U133" s="146"/>
      <c r="V133" s="146"/>
      <c r="W133" s="146"/>
      <c r="X133" s="146"/>
      <c r="Y133" s="146"/>
      <c r="Z133" s="146"/>
      <c r="AA133" s="147"/>
      <c r="AB133" s="5"/>
    </row>
    <row r="134" spans="1:28" ht="25.35" customHeight="1" x14ac:dyDescent="0.25">
      <c r="A134" s="137"/>
      <c r="B134" s="120"/>
      <c r="C134" s="121"/>
      <c r="D134" s="122"/>
      <c r="E134" s="184"/>
      <c r="F134" s="51" t="s">
        <v>216</v>
      </c>
      <c r="G134" s="123"/>
      <c r="H134" s="53">
        <v>3</v>
      </c>
      <c r="I134" s="53">
        <v>3</v>
      </c>
      <c r="J134" s="145"/>
      <c r="K134" s="146"/>
      <c r="L134" s="146"/>
      <c r="M134" s="146"/>
      <c r="N134" s="146"/>
      <c r="O134" s="146"/>
      <c r="P134" s="146"/>
      <c r="Q134" s="146"/>
      <c r="R134" s="146"/>
      <c r="S134" s="146"/>
      <c r="T134" s="146"/>
      <c r="U134" s="146"/>
      <c r="V134" s="146"/>
      <c r="W134" s="146"/>
      <c r="X134" s="146"/>
      <c r="Y134" s="146"/>
      <c r="Z134" s="146"/>
      <c r="AA134" s="147"/>
      <c r="AB134" s="5"/>
    </row>
    <row r="135" spans="1:28" ht="25.35" customHeight="1" x14ac:dyDescent="0.25">
      <c r="A135" s="137"/>
      <c r="B135" s="120"/>
      <c r="C135" s="121"/>
      <c r="D135" s="122"/>
      <c r="E135" s="182" t="s">
        <v>322</v>
      </c>
      <c r="F135" s="49" t="s">
        <v>217</v>
      </c>
      <c r="G135" s="123"/>
      <c r="H135" s="53">
        <v>53</v>
      </c>
      <c r="I135" s="53">
        <v>60</v>
      </c>
      <c r="J135" s="145"/>
      <c r="K135" s="146"/>
      <c r="L135" s="146"/>
      <c r="M135" s="146"/>
      <c r="N135" s="146"/>
      <c r="O135" s="146"/>
      <c r="P135" s="146"/>
      <c r="Q135" s="146"/>
      <c r="R135" s="146"/>
      <c r="S135" s="146"/>
      <c r="T135" s="146"/>
      <c r="U135" s="146"/>
      <c r="V135" s="146"/>
      <c r="W135" s="146"/>
      <c r="X135" s="146"/>
      <c r="Y135" s="146"/>
      <c r="Z135" s="146"/>
      <c r="AA135" s="147"/>
      <c r="AB135" s="5"/>
    </row>
    <row r="136" spans="1:28" ht="25.35" customHeight="1" x14ac:dyDescent="0.25">
      <c r="A136" s="137"/>
      <c r="B136" s="120"/>
      <c r="C136" s="121"/>
      <c r="D136" s="122"/>
      <c r="E136" s="183"/>
      <c r="F136" s="51" t="s">
        <v>218</v>
      </c>
      <c r="G136" s="123"/>
      <c r="H136" s="53">
        <v>7</v>
      </c>
      <c r="I136" s="53">
        <v>7</v>
      </c>
      <c r="J136" s="145"/>
      <c r="K136" s="146"/>
      <c r="L136" s="146"/>
      <c r="M136" s="146"/>
      <c r="N136" s="146"/>
      <c r="O136" s="146"/>
      <c r="P136" s="146"/>
      <c r="Q136" s="146"/>
      <c r="R136" s="146"/>
      <c r="S136" s="146"/>
      <c r="T136" s="146"/>
      <c r="U136" s="146"/>
      <c r="V136" s="146"/>
      <c r="W136" s="146"/>
      <c r="X136" s="146"/>
      <c r="Y136" s="146"/>
      <c r="Z136" s="146"/>
      <c r="AA136" s="147"/>
      <c r="AB136" s="5"/>
    </row>
    <row r="137" spans="1:28" ht="25.35" customHeight="1" x14ac:dyDescent="0.25">
      <c r="A137" s="137"/>
      <c r="B137" s="120"/>
      <c r="C137" s="121"/>
      <c r="D137" s="122"/>
      <c r="E137" s="183"/>
      <c r="F137" s="86" t="s">
        <v>219</v>
      </c>
      <c r="G137" s="123"/>
      <c r="H137" s="53">
        <v>21</v>
      </c>
      <c r="I137" s="53">
        <v>21</v>
      </c>
      <c r="J137" s="145"/>
      <c r="K137" s="146"/>
      <c r="L137" s="146"/>
      <c r="M137" s="146"/>
      <c r="N137" s="146"/>
      <c r="O137" s="146"/>
      <c r="P137" s="146"/>
      <c r="Q137" s="146"/>
      <c r="R137" s="146"/>
      <c r="S137" s="146"/>
      <c r="T137" s="146"/>
      <c r="U137" s="146"/>
      <c r="V137" s="146"/>
      <c r="W137" s="146"/>
      <c r="X137" s="146"/>
      <c r="Y137" s="146"/>
      <c r="Z137" s="146"/>
      <c r="AA137" s="147"/>
      <c r="AB137" s="5"/>
    </row>
    <row r="138" spans="1:28" ht="25.35" customHeight="1" x14ac:dyDescent="0.25">
      <c r="A138" s="137"/>
      <c r="B138" s="120"/>
      <c r="C138" s="121"/>
      <c r="D138" s="122"/>
      <c r="E138" s="183"/>
      <c r="F138" s="51" t="s">
        <v>220</v>
      </c>
      <c r="G138" s="123"/>
      <c r="H138" s="53">
        <v>10</v>
      </c>
      <c r="I138" s="53">
        <v>18</v>
      </c>
      <c r="J138" s="145"/>
      <c r="K138" s="146"/>
      <c r="L138" s="146"/>
      <c r="M138" s="146"/>
      <c r="N138" s="146"/>
      <c r="O138" s="146"/>
      <c r="P138" s="146"/>
      <c r="Q138" s="146"/>
      <c r="R138" s="146"/>
      <c r="S138" s="146"/>
      <c r="T138" s="146"/>
      <c r="U138" s="146"/>
      <c r="V138" s="146"/>
      <c r="W138" s="146"/>
      <c r="X138" s="146"/>
      <c r="Y138" s="146"/>
      <c r="Z138" s="146"/>
      <c r="AA138" s="147"/>
      <c r="AB138" s="5"/>
    </row>
    <row r="139" spans="1:28" ht="25.35" customHeight="1" x14ac:dyDescent="0.25">
      <c r="A139" s="137"/>
      <c r="B139" s="120"/>
      <c r="C139" s="121"/>
      <c r="D139" s="122"/>
      <c r="E139" s="184"/>
      <c r="F139" s="51" t="s">
        <v>221</v>
      </c>
      <c r="G139" s="123"/>
      <c r="H139" s="53">
        <v>15</v>
      </c>
      <c r="I139" s="53">
        <v>12</v>
      </c>
      <c r="J139" s="148"/>
      <c r="K139" s="149"/>
      <c r="L139" s="149"/>
      <c r="M139" s="149"/>
      <c r="N139" s="149"/>
      <c r="O139" s="149"/>
      <c r="P139" s="149"/>
      <c r="Q139" s="149"/>
      <c r="R139" s="149"/>
      <c r="S139" s="149"/>
      <c r="T139" s="149"/>
      <c r="U139" s="149"/>
      <c r="V139" s="149"/>
      <c r="W139" s="149"/>
      <c r="X139" s="149"/>
      <c r="Y139" s="149"/>
      <c r="Z139" s="149"/>
      <c r="AA139" s="150"/>
      <c r="AB139" s="5"/>
    </row>
    <row r="140" spans="1:28" s="10" customFormat="1" ht="24" customHeight="1" x14ac:dyDescent="0.25">
      <c r="A140" s="85"/>
      <c r="B140" s="87"/>
      <c r="C140" s="129" t="s">
        <v>222</v>
      </c>
      <c r="D140" s="129"/>
      <c r="E140" s="129"/>
      <c r="F140" s="129"/>
      <c r="G140" s="129" t="s">
        <v>18</v>
      </c>
      <c r="H140" s="186" t="s">
        <v>223</v>
      </c>
      <c r="I140" s="187"/>
      <c r="J140" s="187"/>
      <c r="K140" s="188"/>
      <c r="L140" s="189" t="s">
        <v>20</v>
      </c>
      <c r="M140" s="190"/>
      <c r="N140" s="190"/>
      <c r="O140" s="190"/>
      <c r="P140" s="190"/>
      <c r="Q140" s="190"/>
      <c r="R140" s="190"/>
      <c r="S140" s="190"/>
      <c r="T140" s="190"/>
      <c r="U140" s="190"/>
      <c r="V140" s="190"/>
      <c r="W140" s="190"/>
      <c r="X140" s="190"/>
      <c r="Y140" s="190"/>
      <c r="Z140" s="190"/>
      <c r="AA140" s="191"/>
      <c r="AB140" s="9"/>
    </row>
    <row r="141" spans="1:28" ht="14.45" customHeight="1" x14ac:dyDescent="0.25">
      <c r="A141" s="128" t="s">
        <v>21</v>
      </c>
      <c r="B141" s="129" t="s">
        <v>224</v>
      </c>
      <c r="C141" s="130" t="s">
        <v>23</v>
      </c>
      <c r="D141" s="130" t="s">
        <v>225</v>
      </c>
      <c r="E141" s="130" t="s">
        <v>25</v>
      </c>
      <c r="F141" s="131" t="s">
        <v>26</v>
      </c>
      <c r="G141" s="129"/>
      <c r="H141" s="131" t="str">
        <f>H1</f>
        <v>Total portfolio</v>
      </c>
      <c r="I141" s="131"/>
      <c r="J141" s="131"/>
      <c r="K141" s="131"/>
      <c r="L141" s="131" t="s">
        <v>29</v>
      </c>
      <c r="M141" s="131"/>
      <c r="N141" s="131"/>
      <c r="O141" s="131"/>
      <c r="P141" s="131" t="s">
        <v>30</v>
      </c>
      <c r="Q141" s="131"/>
      <c r="R141" s="131"/>
      <c r="S141" s="131"/>
      <c r="T141" s="131"/>
      <c r="U141" s="131"/>
      <c r="V141" s="195" t="s">
        <v>31</v>
      </c>
      <c r="W141" s="196"/>
      <c r="X141" s="196"/>
      <c r="Y141" s="196"/>
      <c r="Z141" s="196"/>
      <c r="AA141" s="197"/>
      <c r="AB141" s="5"/>
    </row>
    <row r="142" spans="1:28" ht="17.45" customHeight="1" x14ac:dyDescent="0.25">
      <c r="A142" s="128"/>
      <c r="B142" s="129"/>
      <c r="C142" s="130"/>
      <c r="D142" s="130"/>
      <c r="E142" s="130"/>
      <c r="F142" s="131"/>
      <c r="G142" s="129"/>
      <c r="H142" s="116">
        <v>2022</v>
      </c>
      <c r="I142" s="116"/>
      <c r="J142" s="116">
        <v>2023</v>
      </c>
      <c r="K142" s="116"/>
      <c r="L142" s="116">
        <v>2022</v>
      </c>
      <c r="M142" s="116"/>
      <c r="N142" s="116">
        <v>2023</v>
      </c>
      <c r="O142" s="116"/>
      <c r="P142" s="185">
        <v>2022</v>
      </c>
      <c r="Q142" s="185"/>
      <c r="R142" s="185"/>
      <c r="S142" s="116">
        <v>2023</v>
      </c>
      <c r="T142" s="116"/>
      <c r="U142" s="116"/>
      <c r="V142" s="192">
        <v>2022</v>
      </c>
      <c r="W142" s="193"/>
      <c r="X142" s="194"/>
      <c r="Y142" s="116">
        <v>2023</v>
      </c>
      <c r="Z142" s="116"/>
      <c r="AA142" s="116"/>
      <c r="AB142" s="5"/>
    </row>
    <row r="143" spans="1:28" ht="17.45" customHeight="1" x14ac:dyDescent="0.25">
      <c r="A143" s="128"/>
      <c r="B143" s="129"/>
      <c r="C143" s="130"/>
      <c r="D143" s="130"/>
      <c r="E143" s="130"/>
      <c r="F143" s="131"/>
      <c r="G143" s="129"/>
      <c r="H143" s="53" t="s">
        <v>226</v>
      </c>
      <c r="I143" s="53" t="s">
        <v>227</v>
      </c>
      <c r="J143" s="53" t="s">
        <v>226</v>
      </c>
      <c r="K143" s="53" t="s">
        <v>227</v>
      </c>
      <c r="L143" s="142"/>
      <c r="M143" s="143"/>
      <c r="N143" s="143"/>
      <c r="O143" s="143"/>
      <c r="P143" s="143"/>
      <c r="Q143" s="143"/>
      <c r="R143" s="143"/>
      <c r="S143" s="143"/>
      <c r="T143" s="143"/>
      <c r="U143" s="143"/>
      <c r="V143" s="143"/>
      <c r="W143" s="143"/>
      <c r="X143" s="143"/>
      <c r="Y143" s="143"/>
      <c r="Z143" s="143"/>
      <c r="AA143" s="144"/>
      <c r="AB143" s="5"/>
    </row>
    <row r="144" spans="1:28" ht="30.6" customHeight="1" x14ac:dyDescent="0.25">
      <c r="A144" s="119" t="s">
        <v>228</v>
      </c>
      <c r="B144" s="120" t="s">
        <v>229</v>
      </c>
      <c r="C144" s="121" t="s">
        <v>230</v>
      </c>
      <c r="D144" s="122" t="s">
        <v>231</v>
      </c>
      <c r="E144" s="49" t="s">
        <v>232</v>
      </c>
      <c r="F144" s="51" t="s">
        <v>233</v>
      </c>
      <c r="G144" s="123" t="s">
        <v>49</v>
      </c>
      <c r="H144" s="53">
        <v>60</v>
      </c>
      <c r="I144" s="53">
        <v>40</v>
      </c>
      <c r="J144" s="53">
        <v>55</v>
      </c>
      <c r="K144" s="53">
        <v>45</v>
      </c>
      <c r="L144" s="145"/>
      <c r="M144" s="146"/>
      <c r="N144" s="146"/>
      <c r="O144" s="146"/>
      <c r="P144" s="146"/>
      <c r="Q144" s="146"/>
      <c r="R144" s="146"/>
      <c r="S144" s="146"/>
      <c r="T144" s="146"/>
      <c r="U144" s="146"/>
      <c r="V144" s="146"/>
      <c r="W144" s="146"/>
      <c r="X144" s="146"/>
      <c r="Y144" s="146"/>
      <c r="Z144" s="146"/>
      <c r="AA144" s="147"/>
      <c r="AB144" s="5"/>
    </row>
    <row r="145" spans="1:28" ht="30.6" customHeight="1" x14ac:dyDescent="0.25">
      <c r="A145" s="119"/>
      <c r="B145" s="120"/>
      <c r="C145" s="121"/>
      <c r="D145" s="122"/>
      <c r="E145" s="121" t="s">
        <v>234</v>
      </c>
      <c r="F145" s="51" t="s">
        <v>235</v>
      </c>
      <c r="G145" s="116"/>
      <c r="H145" s="53">
        <v>50</v>
      </c>
      <c r="I145" s="53">
        <v>50</v>
      </c>
      <c r="J145" s="53">
        <v>50</v>
      </c>
      <c r="K145" s="53">
        <v>50</v>
      </c>
      <c r="L145" s="145"/>
      <c r="M145" s="146"/>
      <c r="N145" s="146"/>
      <c r="O145" s="146"/>
      <c r="P145" s="146"/>
      <c r="Q145" s="146"/>
      <c r="R145" s="146"/>
      <c r="S145" s="146"/>
      <c r="T145" s="146"/>
      <c r="U145" s="146"/>
      <c r="V145" s="146"/>
      <c r="W145" s="146"/>
      <c r="X145" s="146"/>
      <c r="Y145" s="146"/>
      <c r="Z145" s="146"/>
      <c r="AA145" s="147"/>
      <c r="AB145" s="5"/>
    </row>
    <row r="146" spans="1:28" ht="30.6" customHeight="1" x14ac:dyDescent="0.25">
      <c r="A146" s="119"/>
      <c r="B146" s="120"/>
      <c r="C146" s="121"/>
      <c r="D146" s="122"/>
      <c r="E146" s="121"/>
      <c r="F146" s="51" t="s">
        <v>236</v>
      </c>
      <c r="G146" s="116"/>
      <c r="H146" s="53">
        <v>54</v>
      </c>
      <c r="I146" s="53">
        <v>46</v>
      </c>
      <c r="J146" s="53">
        <v>60</v>
      </c>
      <c r="K146" s="53">
        <v>40</v>
      </c>
      <c r="L146" s="145"/>
      <c r="M146" s="146"/>
      <c r="N146" s="146"/>
      <c r="O146" s="146"/>
      <c r="P146" s="146"/>
      <c r="Q146" s="146"/>
      <c r="R146" s="146"/>
      <c r="S146" s="146"/>
      <c r="T146" s="146"/>
      <c r="U146" s="146"/>
      <c r="V146" s="146"/>
      <c r="W146" s="146"/>
      <c r="X146" s="146"/>
      <c r="Y146" s="146"/>
      <c r="Z146" s="146"/>
      <c r="AA146" s="147"/>
      <c r="AB146" s="5"/>
    </row>
    <row r="147" spans="1:28" ht="30.6" customHeight="1" x14ac:dyDescent="0.25">
      <c r="A147" s="119"/>
      <c r="B147" s="120"/>
      <c r="C147" s="121"/>
      <c r="D147" s="122"/>
      <c r="E147" s="121"/>
      <c r="F147" s="51" t="s">
        <v>237</v>
      </c>
      <c r="G147" s="116"/>
      <c r="H147" s="53">
        <v>62</v>
      </c>
      <c r="I147" s="53">
        <v>38</v>
      </c>
      <c r="J147" s="53">
        <v>58</v>
      </c>
      <c r="K147" s="53">
        <v>42</v>
      </c>
      <c r="L147" s="145"/>
      <c r="M147" s="146"/>
      <c r="N147" s="146"/>
      <c r="O147" s="146"/>
      <c r="P147" s="146"/>
      <c r="Q147" s="146"/>
      <c r="R147" s="146"/>
      <c r="S147" s="146"/>
      <c r="T147" s="146"/>
      <c r="U147" s="146"/>
      <c r="V147" s="146"/>
      <c r="W147" s="146"/>
      <c r="X147" s="146"/>
      <c r="Y147" s="146"/>
      <c r="Z147" s="146"/>
      <c r="AA147" s="147"/>
      <c r="AB147" s="5"/>
    </row>
    <row r="148" spans="1:28" ht="30.6" customHeight="1" x14ac:dyDescent="0.25">
      <c r="A148" s="119"/>
      <c r="B148" s="120"/>
      <c r="C148" s="121"/>
      <c r="D148" s="122"/>
      <c r="E148" s="121"/>
      <c r="F148" s="51" t="s">
        <v>238</v>
      </c>
      <c r="G148" s="116"/>
      <c r="H148" s="53">
        <v>48</v>
      </c>
      <c r="I148" s="53">
        <v>52</v>
      </c>
      <c r="J148" s="53">
        <v>45</v>
      </c>
      <c r="K148" s="53">
        <v>55</v>
      </c>
      <c r="L148" s="145"/>
      <c r="M148" s="146"/>
      <c r="N148" s="146"/>
      <c r="O148" s="146"/>
      <c r="P148" s="146"/>
      <c r="Q148" s="146"/>
      <c r="R148" s="146"/>
      <c r="S148" s="146"/>
      <c r="T148" s="146"/>
      <c r="U148" s="146"/>
      <c r="V148" s="146"/>
      <c r="W148" s="146"/>
      <c r="X148" s="146"/>
      <c r="Y148" s="146"/>
      <c r="Z148" s="146"/>
      <c r="AA148" s="147"/>
      <c r="AB148" s="5"/>
    </row>
    <row r="149" spans="1:28" ht="30.6" customHeight="1" x14ac:dyDescent="0.25">
      <c r="A149" s="119"/>
      <c r="B149" s="120"/>
      <c r="C149" s="121"/>
      <c r="D149" s="122"/>
      <c r="E149" s="121"/>
      <c r="F149" s="51" t="s">
        <v>239</v>
      </c>
      <c r="G149" s="116"/>
      <c r="H149" s="53">
        <v>55</v>
      </c>
      <c r="I149" s="53">
        <v>45</v>
      </c>
      <c r="J149" s="53">
        <v>52</v>
      </c>
      <c r="K149" s="53">
        <v>48</v>
      </c>
      <c r="L149" s="145"/>
      <c r="M149" s="146"/>
      <c r="N149" s="146"/>
      <c r="O149" s="146"/>
      <c r="P149" s="146"/>
      <c r="Q149" s="146"/>
      <c r="R149" s="146"/>
      <c r="S149" s="146"/>
      <c r="T149" s="146"/>
      <c r="U149" s="146"/>
      <c r="V149" s="146"/>
      <c r="W149" s="146"/>
      <c r="X149" s="146"/>
      <c r="Y149" s="146"/>
      <c r="Z149" s="146"/>
      <c r="AA149" s="147"/>
      <c r="AB149" s="5"/>
    </row>
    <row r="150" spans="1:28" ht="30.6" customHeight="1" x14ac:dyDescent="0.25">
      <c r="A150" s="119"/>
      <c r="B150" s="120"/>
      <c r="C150" s="121"/>
      <c r="D150" s="122" t="s">
        <v>240</v>
      </c>
      <c r="E150" s="121" t="s">
        <v>241</v>
      </c>
      <c r="F150" s="49" t="s">
        <v>242</v>
      </c>
      <c r="G150" s="116"/>
      <c r="H150" s="116">
        <v>60</v>
      </c>
      <c r="I150" s="116"/>
      <c r="J150" s="116">
        <v>60</v>
      </c>
      <c r="K150" s="116"/>
      <c r="L150" s="145"/>
      <c r="M150" s="146"/>
      <c r="N150" s="146"/>
      <c r="O150" s="146"/>
      <c r="P150" s="146"/>
      <c r="Q150" s="146"/>
      <c r="R150" s="146"/>
      <c r="S150" s="146"/>
      <c r="T150" s="146"/>
      <c r="U150" s="146"/>
      <c r="V150" s="146"/>
      <c r="W150" s="146"/>
      <c r="X150" s="146"/>
      <c r="Y150" s="146"/>
      <c r="Z150" s="146"/>
      <c r="AA150" s="147"/>
      <c r="AB150" s="5"/>
    </row>
    <row r="151" spans="1:28" ht="30.6" customHeight="1" x14ac:dyDescent="0.25">
      <c r="A151" s="119"/>
      <c r="B151" s="120"/>
      <c r="C151" s="121"/>
      <c r="D151" s="122"/>
      <c r="E151" s="121"/>
      <c r="F151" s="49" t="s">
        <v>243</v>
      </c>
      <c r="G151" s="116"/>
      <c r="H151" s="116">
        <v>40</v>
      </c>
      <c r="I151" s="116"/>
      <c r="J151" s="116">
        <v>40</v>
      </c>
      <c r="K151" s="116"/>
      <c r="L151" s="145"/>
      <c r="M151" s="146"/>
      <c r="N151" s="146"/>
      <c r="O151" s="146"/>
      <c r="P151" s="146"/>
      <c r="Q151" s="146"/>
      <c r="R151" s="146"/>
      <c r="S151" s="146"/>
      <c r="T151" s="146"/>
      <c r="U151" s="146"/>
      <c r="V151" s="146"/>
      <c r="W151" s="146"/>
      <c r="X151" s="146"/>
      <c r="Y151" s="146"/>
      <c r="Z151" s="146"/>
      <c r="AA151" s="147"/>
      <c r="AB151" s="5"/>
    </row>
    <row r="152" spans="1:28" ht="30.6" customHeight="1" x14ac:dyDescent="0.25">
      <c r="A152" s="119"/>
      <c r="B152" s="120"/>
      <c r="C152" s="121"/>
      <c r="D152" s="122"/>
      <c r="E152" s="121"/>
      <c r="F152" s="49" t="s">
        <v>244</v>
      </c>
      <c r="G152" s="116"/>
      <c r="H152" s="116">
        <v>0</v>
      </c>
      <c r="I152" s="116"/>
      <c r="J152" s="116">
        <v>0</v>
      </c>
      <c r="K152" s="116"/>
      <c r="L152" s="145"/>
      <c r="M152" s="146"/>
      <c r="N152" s="146"/>
      <c r="O152" s="146"/>
      <c r="P152" s="146"/>
      <c r="Q152" s="146"/>
      <c r="R152" s="146"/>
      <c r="S152" s="146"/>
      <c r="T152" s="146"/>
      <c r="U152" s="146"/>
      <c r="V152" s="146"/>
      <c r="W152" s="146"/>
      <c r="X152" s="146"/>
      <c r="Y152" s="146"/>
      <c r="Z152" s="146"/>
      <c r="AA152" s="147"/>
      <c r="AB152" s="5"/>
    </row>
    <row r="153" spans="1:28" ht="30.95" customHeight="1" x14ac:dyDescent="0.25">
      <c r="A153" s="119"/>
      <c r="B153" s="120"/>
      <c r="C153" s="121" t="s">
        <v>245</v>
      </c>
      <c r="D153" s="122" t="s">
        <v>246</v>
      </c>
      <c r="E153" s="121" t="s">
        <v>247</v>
      </c>
      <c r="F153" s="51" t="s">
        <v>235</v>
      </c>
      <c r="G153" s="123" t="s">
        <v>49</v>
      </c>
      <c r="H153" s="116">
        <v>1.61</v>
      </c>
      <c r="I153" s="116"/>
      <c r="J153" s="116">
        <v>1.56</v>
      </c>
      <c r="K153" s="116"/>
      <c r="L153" s="145"/>
      <c r="M153" s="146"/>
      <c r="N153" s="146"/>
      <c r="O153" s="146"/>
      <c r="P153" s="146"/>
      <c r="Q153" s="146"/>
      <c r="R153" s="146"/>
      <c r="S153" s="146"/>
      <c r="T153" s="146"/>
      <c r="U153" s="146"/>
      <c r="V153" s="146"/>
      <c r="W153" s="146"/>
      <c r="X153" s="146"/>
      <c r="Y153" s="146"/>
      <c r="Z153" s="146"/>
      <c r="AA153" s="147"/>
      <c r="AB153" s="5"/>
    </row>
    <row r="154" spans="1:28" ht="30.95" customHeight="1" x14ac:dyDescent="0.25">
      <c r="A154" s="119"/>
      <c r="B154" s="120"/>
      <c r="C154" s="121"/>
      <c r="D154" s="122"/>
      <c r="E154" s="121"/>
      <c r="F154" s="51" t="s">
        <v>236</v>
      </c>
      <c r="G154" s="116"/>
      <c r="H154" s="116">
        <v>1.69</v>
      </c>
      <c r="I154" s="116"/>
      <c r="J154" s="116">
        <v>1.67</v>
      </c>
      <c r="K154" s="116"/>
      <c r="L154" s="145"/>
      <c r="M154" s="146"/>
      <c r="N154" s="146"/>
      <c r="O154" s="146"/>
      <c r="P154" s="146"/>
      <c r="Q154" s="146"/>
      <c r="R154" s="146"/>
      <c r="S154" s="146"/>
      <c r="T154" s="146"/>
      <c r="U154" s="146"/>
      <c r="V154" s="146"/>
      <c r="W154" s="146"/>
      <c r="X154" s="146"/>
      <c r="Y154" s="146"/>
      <c r="Z154" s="146"/>
      <c r="AA154" s="147"/>
      <c r="AB154" s="5"/>
    </row>
    <row r="155" spans="1:28" ht="30.95" customHeight="1" x14ac:dyDescent="0.25">
      <c r="A155" s="119"/>
      <c r="B155" s="120"/>
      <c r="C155" s="121"/>
      <c r="D155" s="122"/>
      <c r="E155" s="121"/>
      <c r="F155" s="51" t="s">
        <v>237</v>
      </c>
      <c r="G155" s="116"/>
      <c r="H155" s="116">
        <v>1.41</v>
      </c>
      <c r="I155" s="116"/>
      <c r="J155" s="116">
        <v>1.47</v>
      </c>
      <c r="K155" s="116"/>
      <c r="L155" s="145"/>
      <c r="M155" s="146"/>
      <c r="N155" s="146"/>
      <c r="O155" s="146"/>
      <c r="P155" s="146"/>
      <c r="Q155" s="146"/>
      <c r="R155" s="146"/>
      <c r="S155" s="146"/>
      <c r="T155" s="146"/>
      <c r="U155" s="146"/>
      <c r="V155" s="146"/>
      <c r="W155" s="146"/>
      <c r="X155" s="146"/>
      <c r="Y155" s="146"/>
      <c r="Z155" s="146"/>
      <c r="AA155" s="147"/>
      <c r="AB155" s="5"/>
    </row>
    <row r="156" spans="1:28" ht="30.95" customHeight="1" x14ac:dyDescent="0.25">
      <c r="A156" s="119"/>
      <c r="B156" s="120"/>
      <c r="C156" s="121"/>
      <c r="D156" s="122"/>
      <c r="E156" s="121"/>
      <c r="F156" s="51" t="s">
        <v>238</v>
      </c>
      <c r="G156" s="116"/>
      <c r="H156" s="116">
        <v>1.46</v>
      </c>
      <c r="I156" s="116"/>
      <c r="J156" s="116">
        <v>1.43</v>
      </c>
      <c r="K156" s="116"/>
      <c r="L156" s="145"/>
      <c r="M156" s="146"/>
      <c r="N156" s="146"/>
      <c r="O156" s="146"/>
      <c r="P156" s="146"/>
      <c r="Q156" s="146"/>
      <c r="R156" s="146"/>
      <c r="S156" s="146"/>
      <c r="T156" s="146"/>
      <c r="U156" s="146"/>
      <c r="V156" s="146"/>
      <c r="W156" s="146"/>
      <c r="X156" s="146"/>
      <c r="Y156" s="146"/>
      <c r="Z156" s="146"/>
      <c r="AA156" s="147"/>
      <c r="AB156" s="5"/>
    </row>
    <row r="157" spans="1:28" ht="30.95" customHeight="1" x14ac:dyDescent="0.25">
      <c r="A157" s="119"/>
      <c r="B157" s="120"/>
      <c r="C157" s="121"/>
      <c r="D157" s="122"/>
      <c r="E157" s="121"/>
      <c r="F157" s="51" t="s">
        <v>239</v>
      </c>
      <c r="G157" s="116"/>
      <c r="H157" s="116">
        <v>1.1200000000000001</v>
      </c>
      <c r="I157" s="116"/>
      <c r="J157" s="116">
        <v>1.1200000000000001</v>
      </c>
      <c r="K157" s="116"/>
      <c r="L157" s="145"/>
      <c r="M157" s="146"/>
      <c r="N157" s="146"/>
      <c r="O157" s="146"/>
      <c r="P157" s="146"/>
      <c r="Q157" s="146"/>
      <c r="R157" s="146"/>
      <c r="S157" s="146"/>
      <c r="T157" s="146"/>
      <c r="U157" s="146"/>
      <c r="V157" s="146"/>
      <c r="W157" s="146"/>
      <c r="X157" s="146"/>
      <c r="Y157" s="146"/>
      <c r="Z157" s="146"/>
      <c r="AA157" s="147"/>
      <c r="AB157" s="5"/>
    </row>
    <row r="158" spans="1:28" ht="31.5" customHeight="1" x14ac:dyDescent="0.25">
      <c r="A158" s="119"/>
      <c r="B158" s="120" t="s">
        <v>248</v>
      </c>
      <c r="C158" s="121" t="s">
        <v>249</v>
      </c>
      <c r="D158" s="122" t="s">
        <v>250</v>
      </c>
      <c r="E158" s="49" t="s">
        <v>251</v>
      </c>
      <c r="F158" s="51" t="s">
        <v>252</v>
      </c>
      <c r="G158" s="123" t="s">
        <v>49</v>
      </c>
      <c r="H158" s="53">
        <v>20.5</v>
      </c>
      <c r="I158" s="53">
        <v>20.5</v>
      </c>
      <c r="J158" s="53">
        <v>22.5</v>
      </c>
      <c r="K158" s="53">
        <v>23</v>
      </c>
      <c r="L158" s="145"/>
      <c r="M158" s="146"/>
      <c r="N158" s="146"/>
      <c r="O158" s="146"/>
      <c r="P158" s="146"/>
      <c r="Q158" s="146"/>
      <c r="R158" s="146"/>
      <c r="S158" s="146"/>
      <c r="T158" s="146"/>
      <c r="U158" s="146"/>
      <c r="V158" s="146"/>
      <c r="W158" s="146"/>
      <c r="X158" s="146"/>
      <c r="Y158" s="146"/>
      <c r="Z158" s="146"/>
      <c r="AA158" s="147"/>
      <c r="AB158" s="5"/>
    </row>
    <row r="159" spans="1:28" ht="31.5" customHeight="1" x14ac:dyDescent="0.25">
      <c r="A159" s="119"/>
      <c r="B159" s="120"/>
      <c r="C159" s="121"/>
      <c r="D159" s="122"/>
      <c r="E159" s="121" t="s">
        <v>253</v>
      </c>
      <c r="F159" s="51" t="s">
        <v>235</v>
      </c>
      <c r="G159" s="127"/>
      <c r="H159" s="53">
        <v>10</v>
      </c>
      <c r="I159" s="53">
        <v>10</v>
      </c>
      <c r="J159" s="53">
        <v>9.5</v>
      </c>
      <c r="K159" s="53">
        <v>11</v>
      </c>
      <c r="L159" s="145"/>
      <c r="M159" s="146"/>
      <c r="N159" s="146"/>
      <c r="O159" s="146"/>
      <c r="P159" s="146"/>
      <c r="Q159" s="146"/>
      <c r="R159" s="146"/>
      <c r="S159" s="146"/>
      <c r="T159" s="146"/>
      <c r="U159" s="146"/>
      <c r="V159" s="146"/>
      <c r="W159" s="146"/>
      <c r="X159" s="146"/>
      <c r="Y159" s="146"/>
      <c r="Z159" s="146"/>
      <c r="AA159" s="147"/>
      <c r="AB159" s="5"/>
    </row>
    <row r="160" spans="1:28" ht="31.5" customHeight="1" x14ac:dyDescent="0.25">
      <c r="A160" s="119"/>
      <c r="B160" s="120"/>
      <c r="C160" s="121"/>
      <c r="D160" s="122"/>
      <c r="E160" s="121"/>
      <c r="F160" s="51" t="s">
        <v>236</v>
      </c>
      <c r="G160" s="127"/>
      <c r="H160" s="53">
        <v>12.4</v>
      </c>
      <c r="I160" s="53">
        <v>12</v>
      </c>
      <c r="J160" s="53">
        <v>14.3</v>
      </c>
      <c r="K160" s="53">
        <v>13</v>
      </c>
      <c r="L160" s="145"/>
      <c r="M160" s="146"/>
      <c r="N160" s="146"/>
      <c r="O160" s="146"/>
      <c r="P160" s="146"/>
      <c r="Q160" s="146"/>
      <c r="R160" s="146"/>
      <c r="S160" s="146"/>
      <c r="T160" s="146"/>
      <c r="U160" s="146"/>
      <c r="V160" s="146"/>
      <c r="W160" s="146"/>
      <c r="X160" s="146"/>
      <c r="Y160" s="146"/>
      <c r="Z160" s="146"/>
      <c r="AA160" s="147"/>
      <c r="AB160" s="5"/>
    </row>
    <row r="161" spans="1:28" ht="31.5" customHeight="1" x14ac:dyDescent="0.25">
      <c r="A161" s="119"/>
      <c r="B161" s="120"/>
      <c r="C161" s="121"/>
      <c r="D161" s="122"/>
      <c r="E161" s="121"/>
      <c r="F161" s="51" t="s">
        <v>237</v>
      </c>
      <c r="G161" s="127"/>
      <c r="H161" s="53">
        <v>17.7</v>
      </c>
      <c r="I161" s="53">
        <v>17.5</v>
      </c>
      <c r="J161" s="53">
        <v>16</v>
      </c>
      <c r="K161" s="53">
        <v>17.399999999999999</v>
      </c>
      <c r="L161" s="145"/>
      <c r="M161" s="146"/>
      <c r="N161" s="146"/>
      <c r="O161" s="146"/>
      <c r="P161" s="146"/>
      <c r="Q161" s="146"/>
      <c r="R161" s="146"/>
      <c r="S161" s="146"/>
      <c r="T161" s="146"/>
      <c r="U161" s="146"/>
      <c r="V161" s="146"/>
      <c r="W161" s="146"/>
      <c r="X161" s="146"/>
      <c r="Y161" s="146"/>
      <c r="Z161" s="146"/>
      <c r="AA161" s="147"/>
      <c r="AB161" s="5"/>
    </row>
    <row r="162" spans="1:28" ht="31.5" customHeight="1" x14ac:dyDescent="0.25">
      <c r="A162" s="119"/>
      <c r="B162" s="120"/>
      <c r="C162" s="121"/>
      <c r="D162" s="122"/>
      <c r="E162" s="121"/>
      <c r="F162" s="51" t="s">
        <v>238</v>
      </c>
      <c r="G162" s="127"/>
      <c r="H162" s="53">
        <v>19.5</v>
      </c>
      <c r="I162" s="53">
        <v>19.5</v>
      </c>
      <c r="J162" s="53">
        <v>20</v>
      </c>
      <c r="K162" s="53">
        <v>21</v>
      </c>
      <c r="L162" s="145"/>
      <c r="M162" s="146"/>
      <c r="N162" s="146"/>
      <c r="O162" s="146"/>
      <c r="P162" s="146"/>
      <c r="Q162" s="146"/>
      <c r="R162" s="146"/>
      <c r="S162" s="146"/>
      <c r="T162" s="146"/>
      <c r="U162" s="146"/>
      <c r="V162" s="146"/>
      <c r="W162" s="146"/>
      <c r="X162" s="146"/>
      <c r="Y162" s="146"/>
      <c r="Z162" s="146"/>
      <c r="AA162" s="147"/>
      <c r="AB162" s="5"/>
    </row>
    <row r="163" spans="1:28" ht="31.5" customHeight="1" x14ac:dyDescent="0.25">
      <c r="A163" s="119"/>
      <c r="B163" s="120"/>
      <c r="C163" s="121"/>
      <c r="D163" s="122"/>
      <c r="E163" s="121"/>
      <c r="F163" s="51" t="s">
        <v>239</v>
      </c>
      <c r="G163" s="127"/>
      <c r="H163" s="53">
        <v>24.8</v>
      </c>
      <c r="I163" s="53">
        <v>25.1</v>
      </c>
      <c r="J163" s="53">
        <v>26.2</v>
      </c>
      <c r="K163" s="53">
        <v>27</v>
      </c>
      <c r="L163" s="145"/>
      <c r="M163" s="146"/>
      <c r="N163" s="146"/>
      <c r="O163" s="146"/>
      <c r="P163" s="146"/>
      <c r="Q163" s="146"/>
      <c r="R163" s="146"/>
      <c r="S163" s="146"/>
      <c r="T163" s="146"/>
      <c r="U163" s="146"/>
      <c r="V163" s="146"/>
      <c r="W163" s="146"/>
      <c r="X163" s="146"/>
      <c r="Y163" s="146"/>
      <c r="Z163" s="146"/>
      <c r="AA163" s="147"/>
      <c r="AB163" s="5"/>
    </row>
    <row r="164" spans="1:28" ht="30.6" customHeight="1" x14ac:dyDescent="0.25">
      <c r="A164" s="119"/>
      <c r="B164" s="120"/>
      <c r="C164" s="121" t="s">
        <v>254</v>
      </c>
      <c r="D164" s="122" t="s">
        <v>255</v>
      </c>
      <c r="E164" s="49" t="s">
        <v>256</v>
      </c>
      <c r="F164" s="51" t="s">
        <v>139</v>
      </c>
      <c r="G164" s="123" t="s">
        <v>49</v>
      </c>
      <c r="H164" s="116">
        <v>98</v>
      </c>
      <c r="I164" s="116"/>
      <c r="J164" s="116">
        <v>100</v>
      </c>
      <c r="K164" s="116"/>
      <c r="L164" s="145"/>
      <c r="M164" s="146"/>
      <c r="N164" s="146"/>
      <c r="O164" s="146"/>
      <c r="P164" s="146"/>
      <c r="Q164" s="146"/>
      <c r="R164" s="146"/>
      <c r="S164" s="146"/>
      <c r="T164" s="146"/>
      <c r="U164" s="146"/>
      <c r="V164" s="146"/>
      <c r="W164" s="146"/>
      <c r="X164" s="146"/>
      <c r="Y164" s="146"/>
      <c r="Z164" s="146"/>
      <c r="AA164" s="147"/>
      <c r="AB164" s="5"/>
    </row>
    <row r="165" spans="1:28" ht="31.5" customHeight="1" x14ac:dyDescent="0.25">
      <c r="A165" s="119"/>
      <c r="B165" s="120"/>
      <c r="C165" s="121"/>
      <c r="D165" s="122"/>
      <c r="E165" s="121" t="s">
        <v>257</v>
      </c>
      <c r="F165" s="51" t="s">
        <v>235</v>
      </c>
      <c r="G165" s="116"/>
      <c r="H165" s="53">
        <v>100</v>
      </c>
      <c r="I165" s="53">
        <v>100</v>
      </c>
      <c r="J165" s="53">
        <v>100</v>
      </c>
      <c r="K165" s="53">
        <v>100</v>
      </c>
      <c r="L165" s="145"/>
      <c r="M165" s="146"/>
      <c r="N165" s="146"/>
      <c r="O165" s="146"/>
      <c r="P165" s="146"/>
      <c r="Q165" s="146"/>
      <c r="R165" s="146"/>
      <c r="S165" s="146"/>
      <c r="T165" s="146"/>
      <c r="U165" s="146"/>
      <c r="V165" s="146"/>
      <c r="W165" s="146"/>
      <c r="X165" s="146"/>
      <c r="Y165" s="146"/>
      <c r="Z165" s="146"/>
      <c r="AA165" s="147"/>
      <c r="AB165" s="5"/>
    </row>
    <row r="166" spans="1:28" ht="31.5" customHeight="1" x14ac:dyDescent="0.25">
      <c r="A166" s="119"/>
      <c r="B166" s="120"/>
      <c r="C166" s="121"/>
      <c r="D166" s="122"/>
      <c r="E166" s="121"/>
      <c r="F166" s="51" t="s">
        <v>236</v>
      </c>
      <c r="G166" s="116"/>
      <c r="H166" s="53">
        <v>100</v>
      </c>
      <c r="I166" s="53">
        <v>100</v>
      </c>
      <c r="J166" s="53">
        <v>100</v>
      </c>
      <c r="K166" s="53">
        <v>100</v>
      </c>
      <c r="L166" s="145"/>
      <c r="M166" s="146"/>
      <c r="N166" s="146"/>
      <c r="O166" s="146"/>
      <c r="P166" s="146"/>
      <c r="Q166" s="146"/>
      <c r="R166" s="146"/>
      <c r="S166" s="146"/>
      <c r="T166" s="146"/>
      <c r="U166" s="146"/>
      <c r="V166" s="146"/>
      <c r="W166" s="146"/>
      <c r="X166" s="146"/>
      <c r="Y166" s="146"/>
      <c r="Z166" s="146"/>
      <c r="AA166" s="147"/>
      <c r="AB166" s="5"/>
    </row>
    <row r="167" spans="1:28" ht="31.5" customHeight="1" x14ac:dyDescent="0.25">
      <c r="A167" s="119"/>
      <c r="B167" s="120"/>
      <c r="C167" s="121"/>
      <c r="D167" s="122"/>
      <c r="E167" s="121"/>
      <c r="F167" s="51" t="s">
        <v>237</v>
      </c>
      <c r="G167" s="116"/>
      <c r="H167" s="53">
        <v>100</v>
      </c>
      <c r="I167" s="53">
        <v>100</v>
      </c>
      <c r="J167" s="53">
        <v>100</v>
      </c>
      <c r="K167" s="53">
        <v>100</v>
      </c>
      <c r="L167" s="145"/>
      <c r="M167" s="146"/>
      <c r="N167" s="146"/>
      <c r="O167" s="146"/>
      <c r="P167" s="146"/>
      <c r="Q167" s="146"/>
      <c r="R167" s="146"/>
      <c r="S167" s="146"/>
      <c r="T167" s="146"/>
      <c r="U167" s="146"/>
      <c r="V167" s="146"/>
      <c r="W167" s="146"/>
      <c r="X167" s="146"/>
      <c r="Y167" s="146"/>
      <c r="Z167" s="146"/>
      <c r="AA167" s="147"/>
      <c r="AB167" s="5"/>
    </row>
    <row r="168" spans="1:28" ht="31.5" customHeight="1" x14ac:dyDescent="0.25">
      <c r="A168" s="119"/>
      <c r="B168" s="120"/>
      <c r="C168" s="121"/>
      <c r="D168" s="122"/>
      <c r="E168" s="121"/>
      <c r="F168" s="51" t="s">
        <v>238</v>
      </c>
      <c r="G168" s="116"/>
      <c r="H168" s="53">
        <v>100</v>
      </c>
      <c r="I168" s="53">
        <v>100</v>
      </c>
      <c r="J168" s="53">
        <v>100</v>
      </c>
      <c r="K168" s="53">
        <v>100</v>
      </c>
      <c r="L168" s="145"/>
      <c r="M168" s="146"/>
      <c r="N168" s="146"/>
      <c r="O168" s="146"/>
      <c r="P168" s="146"/>
      <c r="Q168" s="146"/>
      <c r="R168" s="146"/>
      <c r="S168" s="146"/>
      <c r="T168" s="146"/>
      <c r="U168" s="146"/>
      <c r="V168" s="146"/>
      <c r="W168" s="146"/>
      <c r="X168" s="146"/>
      <c r="Y168" s="146"/>
      <c r="Z168" s="146"/>
      <c r="AA168" s="147"/>
      <c r="AB168" s="5"/>
    </row>
    <row r="169" spans="1:28" ht="31.5" customHeight="1" x14ac:dyDescent="0.25">
      <c r="A169" s="119"/>
      <c r="B169" s="120"/>
      <c r="C169" s="121"/>
      <c r="D169" s="122"/>
      <c r="E169" s="121"/>
      <c r="F169" s="51" t="s">
        <v>239</v>
      </c>
      <c r="G169" s="116"/>
      <c r="H169" s="53">
        <v>100</v>
      </c>
      <c r="I169" s="53">
        <v>87.5</v>
      </c>
      <c r="J169" s="53">
        <v>100</v>
      </c>
      <c r="K169" s="53">
        <v>100</v>
      </c>
      <c r="L169" s="145"/>
      <c r="M169" s="146"/>
      <c r="N169" s="146"/>
      <c r="O169" s="146"/>
      <c r="P169" s="146"/>
      <c r="Q169" s="146"/>
      <c r="R169" s="146"/>
      <c r="S169" s="146"/>
      <c r="T169" s="146"/>
      <c r="U169" s="146"/>
      <c r="V169" s="146"/>
      <c r="W169" s="146"/>
      <c r="X169" s="146"/>
      <c r="Y169" s="146"/>
      <c r="Z169" s="146"/>
      <c r="AA169" s="147"/>
      <c r="AB169" s="5"/>
    </row>
    <row r="170" spans="1:28" ht="21.6" customHeight="1" x14ac:dyDescent="0.25">
      <c r="A170" s="119"/>
      <c r="B170" s="120"/>
      <c r="C170" s="121" t="s">
        <v>258</v>
      </c>
      <c r="D170" s="122" t="s">
        <v>259</v>
      </c>
      <c r="E170" s="49" t="s">
        <v>260</v>
      </c>
      <c r="F170" s="125" t="s">
        <v>261</v>
      </c>
      <c r="G170" s="123" t="s">
        <v>49</v>
      </c>
      <c r="H170" s="53">
        <v>60</v>
      </c>
      <c r="I170" s="53">
        <v>40</v>
      </c>
      <c r="J170" s="53">
        <v>62</v>
      </c>
      <c r="K170" s="53">
        <v>47</v>
      </c>
      <c r="L170" s="145"/>
      <c r="M170" s="146"/>
      <c r="N170" s="146"/>
      <c r="O170" s="146"/>
      <c r="P170" s="146"/>
      <c r="Q170" s="146"/>
      <c r="R170" s="146"/>
      <c r="S170" s="146"/>
      <c r="T170" s="146"/>
      <c r="U170" s="146"/>
      <c r="V170" s="146"/>
      <c r="W170" s="146"/>
      <c r="X170" s="146"/>
      <c r="Y170" s="146"/>
      <c r="Z170" s="146"/>
      <c r="AA170" s="147"/>
      <c r="AB170" s="5"/>
    </row>
    <row r="171" spans="1:28" ht="21.6" customHeight="1" x14ac:dyDescent="0.25">
      <c r="A171" s="119"/>
      <c r="B171" s="120"/>
      <c r="C171" s="121"/>
      <c r="D171" s="122"/>
      <c r="E171" s="49" t="s">
        <v>262</v>
      </c>
      <c r="F171" s="125"/>
      <c r="G171" s="116"/>
      <c r="H171" s="53">
        <v>0</v>
      </c>
      <c r="I171" s="53">
        <v>1</v>
      </c>
      <c r="J171" s="53">
        <v>2</v>
      </c>
      <c r="K171" s="53">
        <v>8</v>
      </c>
      <c r="L171" s="145"/>
      <c r="M171" s="146"/>
      <c r="N171" s="146"/>
      <c r="O171" s="146"/>
      <c r="P171" s="146"/>
      <c r="Q171" s="146"/>
      <c r="R171" s="146"/>
      <c r="S171" s="146"/>
      <c r="T171" s="146"/>
      <c r="U171" s="146"/>
      <c r="V171" s="146"/>
      <c r="W171" s="146"/>
      <c r="X171" s="146"/>
      <c r="Y171" s="146"/>
      <c r="Z171" s="146"/>
      <c r="AA171" s="147"/>
      <c r="AB171" s="5"/>
    </row>
    <row r="172" spans="1:28" ht="21.6" customHeight="1" x14ac:dyDescent="0.25">
      <c r="A172" s="119"/>
      <c r="B172" s="120"/>
      <c r="C172" s="121"/>
      <c r="D172" s="122"/>
      <c r="E172" s="49" t="s">
        <v>263</v>
      </c>
      <c r="F172" s="125"/>
      <c r="G172" s="116"/>
      <c r="H172" s="53">
        <v>0</v>
      </c>
      <c r="I172" s="53">
        <v>2.5</v>
      </c>
      <c r="J172" s="53">
        <v>3.2</v>
      </c>
      <c r="K172" s="53">
        <v>16.7</v>
      </c>
      <c r="L172" s="145"/>
      <c r="M172" s="146"/>
      <c r="N172" s="146"/>
      <c r="O172" s="146"/>
      <c r="P172" s="146"/>
      <c r="Q172" s="146"/>
      <c r="R172" s="146"/>
      <c r="S172" s="146"/>
      <c r="T172" s="146"/>
      <c r="U172" s="146"/>
      <c r="V172" s="146"/>
      <c r="W172" s="146"/>
      <c r="X172" s="146"/>
      <c r="Y172" s="146"/>
      <c r="Z172" s="146"/>
      <c r="AA172" s="147"/>
      <c r="AB172" s="5"/>
    </row>
    <row r="173" spans="1:28" ht="29.1" customHeight="1" x14ac:dyDescent="0.25">
      <c r="A173" s="119"/>
      <c r="B173" s="120"/>
      <c r="C173" s="121"/>
      <c r="D173" s="122"/>
      <c r="E173" s="49" t="s">
        <v>264</v>
      </c>
      <c r="F173" s="125"/>
      <c r="G173" s="116"/>
      <c r="H173" s="53">
        <v>0</v>
      </c>
      <c r="I173" s="53">
        <v>0</v>
      </c>
      <c r="J173" s="53">
        <v>0</v>
      </c>
      <c r="K173" s="53">
        <v>1</v>
      </c>
      <c r="L173" s="145"/>
      <c r="M173" s="146"/>
      <c r="N173" s="146"/>
      <c r="O173" s="146"/>
      <c r="P173" s="146"/>
      <c r="Q173" s="146"/>
      <c r="R173" s="146"/>
      <c r="S173" s="146"/>
      <c r="T173" s="146"/>
      <c r="U173" s="146"/>
      <c r="V173" s="146"/>
      <c r="W173" s="146"/>
      <c r="X173" s="146"/>
      <c r="Y173" s="146"/>
      <c r="Z173" s="146"/>
      <c r="AA173" s="147"/>
      <c r="AB173" s="5"/>
    </row>
    <row r="174" spans="1:28" ht="29.1" customHeight="1" x14ac:dyDescent="0.25">
      <c r="A174" s="119"/>
      <c r="B174" s="120"/>
      <c r="C174" s="121"/>
      <c r="D174" s="122"/>
      <c r="E174" s="49" t="s">
        <v>265</v>
      </c>
      <c r="F174" s="125"/>
      <c r="G174" s="116"/>
      <c r="H174" s="53">
        <v>0</v>
      </c>
      <c r="I174" s="53">
        <v>0</v>
      </c>
      <c r="J174" s="53">
        <v>0</v>
      </c>
      <c r="K174" s="53">
        <v>2.1</v>
      </c>
      <c r="L174" s="145"/>
      <c r="M174" s="146"/>
      <c r="N174" s="146"/>
      <c r="O174" s="146"/>
      <c r="P174" s="146"/>
      <c r="Q174" s="146"/>
      <c r="R174" s="146"/>
      <c r="S174" s="146"/>
      <c r="T174" s="146"/>
      <c r="U174" s="146"/>
      <c r="V174" s="146"/>
      <c r="W174" s="146"/>
      <c r="X174" s="146"/>
      <c r="Y174" s="146"/>
      <c r="Z174" s="146"/>
      <c r="AA174" s="147"/>
      <c r="AB174" s="5"/>
    </row>
    <row r="175" spans="1:28" ht="24.6" customHeight="1" x14ac:dyDescent="0.25">
      <c r="A175" s="119"/>
      <c r="B175" s="120"/>
      <c r="C175" s="121"/>
      <c r="D175" s="122" t="s">
        <v>266</v>
      </c>
      <c r="E175" s="49" t="s">
        <v>139</v>
      </c>
      <c r="F175" s="125" t="s">
        <v>235</v>
      </c>
      <c r="G175" s="116"/>
      <c r="H175" s="53">
        <v>5</v>
      </c>
      <c r="I175" s="53">
        <v>5</v>
      </c>
      <c r="J175" s="53">
        <v>5</v>
      </c>
      <c r="K175" s="53">
        <v>5</v>
      </c>
      <c r="L175" s="145"/>
      <c r="M175" s="146"/>
      <c r="N175" s="146"/>
      <c r="O175" s="146"/>
      <c r="P175" s="146"/>
      <c r="Q175" s="146"/>
      <c r="R175" s="146"/>
      <c r="S175" s="146"/>
      <c r="T175" s="146"/>
      <c r="U175" s="146"/>
      <c r="V175" s="146"/>
      <c r="W175" s="146"/>
      <c r="X175" s="146"/>
      <c r="Y175" s="146"/>
      <c r="Z175" s="146"/>
      <c r="AA175" s="147"/>
      <c r="AB175" s="5"/>
    </row>
    <row r="176" spans="1:28" ht="24" customHeight="1" x14ac:dyDescent="0.25">
      <c r="A176" s="119"/>
      <c r="B176" s="120"/>
      <c r="C176" s="121"/>
      <c r="D176" s="122"/>
      <c r="E176" s="49" t="s">
        <v>262</v>
      </c>
      <c r="F176" s="125"/>
      <c r="G176" s="116"/>
      <c r="H176" s="53">
        <v>0</v>
      </c>
      <c r="I176" s="53">
        <v>0</v>
      </c>
      <c r="J176" s="53">
        <v>0</v>
      </c>
      <c r="K176" s="53">
        <v>0</v>
      </c>
      <c r="L176" s="145"/>
      <c r="M176" s="146"/>
      <c r="N176" s="146"/>
      <c r="O176" s="146"/>
      <c r="P176" s="146"/>
      <c r="Q176" s="146"/>
      <c r="R176" s="146"/>
      <c r="S176" s="146"/>
      <c r="T176" s="146"/>
      <c r="U176" s="146"/>
      <c r="V176" s="146"/>
      <c r="W176" s="146"/>
      <c r="X176" s="146"/>
      <c r="Y176" s="146"/>
      <c r="Z176" s="146"/>
      <c r="AA176" s="147"/>
      <c r="AB176" s="5"/>
    </row>
    <row r="177" spans="1:28" ht="24" customHeight="1" x14ac:dyDescent="0.25">
      <c r="A177" s="119"/>
      <c r="B177" s="120"/>
      <c r="C177" s="121"/>
      <c r="D177" s="122"/>
      <c r="E177" s="49" t="s">
        <v>267</v>
      </c>
      <c r="F177" s="125"/>
      <c r="G177" s="116"/>
      <c r="H177" s="53">
        <v>0</v>
      </c>
      <c r="I177" s="53">
        <v>0</v>
      </c>
      <c r="J177" s="53">
        <v>0</v>
      </c>
      <c r="K177" s="53">
        <v>0</v>
      </c>
      <c r="L177" s="145"/>
      <c r="M177" s="146"/>
      <c r="N177" s="146"/>
      <c r="O177" s="146"/>
      <c r="P177" s="146"/>
      <c r="Q177" s="146"/>
      <c r="R177" s="146"/>
      <c r="S177" s="146"/>
      <c r="T177" s="146"/>
      <c r="U177" s="146"/>
      <c r="V177" s="146"/>
      <c r="W177" s="146"/>
      <c r="X177" s="146"/>
      <c r="Y177" s="146"/>
      <c r="Z177" s="146"/>
      <c r="AA177" s="147"/>
      <c r="AB177" s="5"/>
    </row>
    <row r="178" spans="1:28" ht="24" customHeight="1" x14ac:dyDescent="0.25">
      <c r="A178" s="119"/>
      <c r="B178" s="120"/>
      <c r="C178" s="121"/>
      <c r="D178" s="122"/>
      <c r="E178" s="49" t="s">
        <v>268</v>
      </c>
      <c r="F178" s="125"/>
      <c r="G178" s="116"/>
      <c r="H178" s="53">
        <v>0</v>
      </c>
      <c r="I178" s="53">
        <v>0</v>
      </c>
      <c r="J178" s="53">
        <v>0</v>
      </c>
      <c r="K178" s="53">
        <v>0</v>
      </c>
      <c r="L178" s="145"/>
      <c r="M178" s="146"/>
      <c r="N178" s="146"/>
      <c r="O178" s="146"/>
      <c r="P178" s="146"/>
      <c r="Q178" s="146"/>
      <c r="R178" s="146"/>
      <c r="S178" s="146"/>
      <c r="T178" s="146"/>
      <c r="U178" s="146"/>
      <c r="V178" s="146"/>
      <c r="W178" s="146"/>
      <c r="X178" s="146"/>
      <c r="Y178" s="146"/>
      <c r="Z178" s="146"/>
      <c r="AA178" s="147"/>
      <c r="AB178" s="5"/>
    </row>
    <row r="179" spans="1:28" ht="24" customHeight="1" x14ac:dyDescent="0.25">
      <c r="A179" s="119"/>
      <c r="B179" s="120"/>
      <c r="C179" s="121"/>
      <c r="D179" s="122"/>
      <c r="E179" s="49" t="s">
        <v>269</v>
      </c>
      <c r="F179" s="125"/>
      <c r="G179" s="116"/>
      <c r="H179" s="53">
        <v>0</v>
      </c>
      <c r="I179" s="53">
        <v>0</v>
      </c>
      <c r="J179" s="53">
        <v>0</v>
      </c>
      <c r="K179" s="53">
        <v>0</v>
      </c>
      <c r="L179" s="145"/>
      <c r="M179" s="146"/>
      <c r="N179" s="146"/>
      <c r="O179" s="146"/>
      <c r="P179" s="146"/>
      <c r="Q179" s="146"/>
      <c r="R179" s="146"/>
      <c r="S179" s="146"/>
      <c r="T179" s="146"/>
      <c r="U179" s="146"/>
      <c r="V179" s="146"/>
      <c r="W179" s="146"/>
      <c r="X179" s="146"/>
      <c r="Y179" s="146"/>
      <c r="Z179" s="146"/>
      <c r="AA179" s="147"/>
      <c r="AB179" s="5"/>
    </row>
    <row r="180" spans="1:28" ht="24" customHeight="1" x14ac:dyDescent="0.25">
      <c r="A180" s="119"/>
      <c r="B180" s="120"/>
      <c r="C180" s="121"/>
      <c r="D180" s="122"/>
      <c r="E180" s="49" t="s">
        <v>139</v>
      </c>
      <c r="F180" s="125" t="s">
        <v>236</v>
      </c>
      <c r="G180" s="116"/>
      <c r="H180" s="53">
        <v>5</v>
      </c>
      <c r="I180" s="53">
        <v>5</v>
      </c>
      <c r="J180" s="53">
        <v>6</v>
      </c>
      <c r="K180" s="53">
        <v>7</v>
      </c>
      <c r="L180" s="145"/>
      <c r="M180" s="146"/>
      <c r="N180" s="146"/>
      <c r="O180" s="146"/>
      <c r="P180" s="146"/>
      <c r="Q180" s="146"/>
      <c r="R180" s="146"/>
      <c r="S180" s="146"/>
      <c r="T180" s="146"/>
      <c r="U180" s="146"/>
      <c r="V180" s="146"/>
      <c r="W180" s="146"/>
      <c r="X180" s="146"/>
      <c r="Y180" s="146"/>
      <c r="Z180" s="146"/>
      <c r="AA180" s="147"/>
      <c r="AB180" s="5"/>
    </row>
    <row r="181" spans="1:28" ht="24" customHeight="1" x14ac:dyDescent="0.25">
      <c r="A181" s="119"/>
      <c r="B181" s="120"/>
      <c r="C181" s="121"/>
      <c r="D181" s="122"/>
      <c r="E181" s="49" t="s">
        <v>262</v>
      </c>
      <c r="F181" s="125"/>
      <c r="G181" s="116"/>
      <c r="H181" s="53">
        <v>0</v>
      </c>
      <c r="I181" s="53">
        <v>0</v>
      </c>
      <c r="J181" s="53">
        <v>1</v>
      </c>
      <c r="K181" s="53">
        <v>2</v>
      </c>
      <c r="L181" s="145"/>
      <c r="M181" s="146"/>
      <c r="N181" s="146"/>
      <c r="O181" s="146"/>
      <c r="P181" s="146"/>
      <c r="Q181" s="146"/>
      <c r="R181" s="146"/>
      <c r="S181" s="146"/>
      <c r="T181" s="146"/>
      <c r="U181" s="146"/>
      <c r="V181" s="146"/>
      <c r="W181" s="146"/>
      <c r="X181" s="146"/>
      <c r="Y181" s="146"/>
      <c r="Z181" s="146"/>
      <c r="AA181" s="147"/>
      <c r="AB181" s="5"/>
    </row>
    <row r="182" spans="1:28" ht="24" customHeight="1" x14ac:dyDescent="0.25">
      <c r="A182" s="119"/>
      <c r="B182" s="120"/>
      <c r="C182" s="121"/>
      <c r="D182" s="122"/>
      <c r="E182" s="49" t="s">
        <v>267</v>
      </c>
      <c r="F182" s="125"/>
      <c r="G182" s="116"/>
      <c r="H182" s="53">
        <v>0</v>
      </c>
      <c r="I182" s="53">
        <v>0</v>
      </c>
      <c r="J182" s="53">
        <v>16.7</v>
      </c>
      <c r="K182" s="53">
        <v>28.6</v>
      </c>
      <c r="L182" s="145"/>
      <c r="M182" s="146"/>
      <c r="N182" s="146"/>
      <c r="O182" s="146"/>
      <c r="P182" s="146"/>
      <c r="Q182" s="146"/>
      <c r="R182" s="146"/>
      <c r="S182" s="146"/>
      <c r="T182" s="146"/>
      <c r="U182" s="146"/>
      <c r="V182" s="146"/>
      <c r="W182" s="146"/>
      <c r="X182" s="146"/>
      <c r="Y182" s="146"/>
      <c r="Z182" s="146"/>
      <c r="AA182" s="147"/>
      <c r="AB182" s="5"/>
    </row>
    <row r="183" spans="1:28" ht="24" customHeight="1" x14ac:dyDescent="0.25">
      <c r="A183" s="119"/>
      <c r="B183" s="120"/>
      <c r="C183" s="121"/>
      <c r="D183" s="122"/>
      <c r="E183" s="49" t="s">
        <v>268</v>
      </c>
      <c r="F183" s="125"/>
      <c r="G183" s="116"/>
      <c r="H183" s="53">
        <v>0</v>
      </c>
      <c r="I183" s="53">
        <v>0</v>
      </c>
      <c r="J183" s="53">
        <v>0</v>
      </c>
      <c r="K183" s="53">
        <v>0</v>
      </c>
      <c r="L183" s="145"/>
      <c r="M183" s="146"/>
      <c r="N183" s="146"/>
      <c r="O183" s="146"/>
      <c r="P183" s="146"/>
      <c r="Q183" s="146"/>
      <c r="R183" s="146"/>
      <c r="S183" s="146"/>
      <c r="T183" s="146"/>
      <c r="U183" s="146"/>
      <c r="V183" s="146"/>
      <c r="W183" s="146"/>
      <c r="X183" s="146"/>
      <c r="Y183" s="146"/>
      <c r="Z183" s="146"/>
      <c r="AA183" s="147"/>
      <c r="AB183" s="5"/>
    </row>
    <row r="184" spans="1:28" ht="24" customHeight="1" x14ac:dyDescent="0.25">
      <c r="A184" s="119"/>
      <c r="B184" s="120"/>
      <c r="C184" s="121"/>
      <c r="D184" s="122"/>
      <c r="E184" s="49" t="s">
        <v>269</v>
      </c>
      <c r="F184" s="125"/>
      <c r="G184" s="116"/>
      <c r="H184" s="53">
        <v>0</v>
      </c>
      <c r="I184" s="53">
        <v>0</v>
      </c>
      <c r="J184" s="53">
        <v>0</v>
      </c>
      <c r="K184" s="53">
        <v>0</v>
      </c>
      <c r="L184" s="145"/>
      <c r="M184" s="146"/>
      <c r="N184" s="146"/>
      <c r="O184" s="146"/>
      <c r="P184" s="146"/>
      <c r="Q184" s="146"/>
      <c r="R184" s="146"/>
      <c r="S184" s="146"/>
      <c r="T184" s="146"/>
      <c r="U184" s="146"/>
      <c r="V184" s="146"/>
      <c r="W184" s="146"/>
      <c r="X184" s="146"/>
      <c r="Y184" s="146"/>
      <c r="Z184" s="146"/>
      <c r="AA184" s="147"/>
      <c r="AB184" s="5"/>
    </row>
    <row r="185" spans="1:28" ht="24" customHeight="1" x14ac:dyDescent="0.25">
      <c r="A185" s="119"/>
      <c r="B185" s="120"/>
      <c r="C185" s="121"/>
      <c r="D185" s="122"/>
      <c r="E185" s="49" t="s">
        <v>270</v>
      </c>
      <c r="F185" s="125" t="s">
        <v>237</v>
      </c>
      <c r="G185" s="116"/>
      <c r="H185" s="53">
        <v>5</v>
      </c>
      <c r="I185" s="53">
        <v>7</v>
      </c>
      <c r="J185" s="53">
        <v>5</v>
      </c>
      <c r="K185" s="53">
        <v>9</v>
      </c>
      <c r="L185" s="145"/>
      <c r="M185" s="146"/>
      <c r="N185" s="146"/>
      <c r="O185" s="146"/>
      <c r="P185" s="146"/>
      <c r="Q185" s="146"/>
      <c r="R185" s="146"/>
      <c r="S185" s="146"/>
      <c r="T185" s="146"/>
      <c r="U185" s="146"/>
      <c r="V185" s="146"/>
      <c r="W185" s="146"/>
      <c r="X185" s="146"/>
      <c r="Y185" s="146"/>
      <c r="Z185" s="146"/>
      <c r="AA185" s="147"/>
      <c r="AB185" s="5"/>
    </row>
    <row r="186" spans="1:28" ht="24" customHeight="1" x14ac:dyDescent="0.25">
      <c r="A186" s="119"/>
      <c r="B186" s="120"/>
      <c r="C186" s="121"/>
      <c r="D186" s="122"/>
      <c r="E186" s="49" t="s">
        <v>262</v>
      </c>
      <c r="F186" s="125"/>
      <c r="G186" s="116"/>
      <c r="H186" s="53">
        <v>0</v>
      </c>
      <c r="I186" s="53">
        <v>1</v>
      </c>
      <c r="J186" s="53">
        <v>0</v>
      </c>
      <c r="K186" s="53">
        <v>2</v>
      </c>
      <c r="L186" s="145"/>
      <c r="M186" s="146"/>
      <c r="N186" s="146"/>
      <c r="O186" s="146"/>
      <c r="P186" s="146"/>
      <c r="Q186" s="146"/>
      <c r="R186" s="146"/>
      <c r="S186" s="146"/>
      <c r="T186" s="146"/>
      <c r="U186" s="146"/>
      <c r="V186" s="146"/>
      <c r="W186" s="146"/>
      <c r="X186" s="146"/>
      <c r="Y186" s="146"/>
      <c r="Z186" s="146"/>
      <c r="AA186" s="147"/>
      <c r="AB186" s="5"/>
    </row>
    <row r="187" spans="1:28" ht="24" customHeight="1" x14ac:dyDescent="0.25">
      <c r="A187" s="119"/>
      <c r="B187" s="120"/>
      <c r="C187" s="121"/>
      <c r="D187" s="122"/>
      <c r="E187" s="49" t="s">
        <v>267</v>
      </c>
      <c r="F187" s="125"/>
      <c r="G187" s="116"/>
      <c r="H187" s="53">
        <v>0</v>
      </c>
      <c r="I187" s="53">
        <v>14.1</v>
      </c>
      <c r="J187" s="53">
        <v>0</v>
      </c>
      <c r="K187" s="53">
        <v>22.2</v>
      </c>
      <c r="L187" s="145"/>
      <c r="M187" s="146"/>
      <c r="N187" s="146"/>
      <c r="O187" s="146"/>
      <c r="P187" s="146"/>
      <c r="Q187" s="146"/>
      <c r="R187" s="146"/>
      <c r="S187" s="146"/>
      <c r="T187" s="146"/>
      <c r="U187" s="146"/>
      <c r="V187" s="146"/>
      <c r="W187" s="146"/>
      <c r="X187" s="146"/>
      <c r="Y187" s="146"/>
      <c r="Z187" s="146"/>
      <c r="AA187" s="147"/>
      <c r="AB187" s="5"/>
    </row>
    <row r="188" spans="1:28" ht="24" customHeight="1" x14ac:dyDescent="0.25">
      <c r="A188" s="119"/>
      <c r="B188" s="120"/>
      <c r="C188" s="121"/>
      <c r="D188" s="122"/>
      <c r="E188" s="49" t="s">
        <v>268</v>
      </c>
      <c r="F188" s="125"/>
      <c r="G188" s="116"/>
      <c r="H188" s="53">
        <v>0</v>
      </c>
      <c r="I188" s="53">
        <v>0</v>
      </c>
      <c r="J188" s="53">
        <v>0</v>
      </c>
      <c r="K188" s="53">
        <v>0</v>
      </c>
      <c r="L188" s="145"/>
      <c r="M188" s="146"/>
      <c r="N188" s="146"/>
      <c r="O188" s="146"/>
      <c r="P188" s="146"/>
      <c r="Q188" s="146"/>
      <c r="R188" s="146"/>
      <c r="S188" s="146"/>
      <c r="T188" s="146"/>
      <c r="U188" s="146"/>
      <c r="V188" s="146"/>
      <c r="W188" s="146"/>
      <c r="X188" s="146"/>
      <c r="Y188" s="146"/>
      <c r="Z188" s="146"/>
      <c r="AA188" s="147"/>
      <c r="AB188" s="5"/>
    </row>
    <row r="189" spans="1:28" ht="24" customHeight="1" x14ac:dyDescent="0.25">
      <c r="A189" s="119"/>
      <c r="B189" s="120"/>
      <c r="C189" s="121"/>
      <c r="D189" s="122"/>
      <c r="E189" s="49" t="s">
        <v>269</v>
      </c>
      <c r="F189" s="125"/>
      <c r="G189" s="116"/>
      <c r="H189" s="53">
        <v>0</v>
      </c>
      <c r="I189" s="53">
        <v>0</v>
      </c>
      <c r="J189" s="53">
        <v>0</v>
      </c>
      <c r="K189" s="53">
        <v>0</v>
      </c>
      <c r="L189" s="145"/>
      <c r="M189" s="146"/>
      <c r="N189" s="146"/>
      <c r="O189" s="146"/>
      <c r="P189" s="146"/>
      <c r="Q189" s="146"/>
      <c r="R189" s="146"/>
      <c r="S189" s="146"/>
      <c r="T189" s="146"/>
      <c r="U189" s="146"/>
      <c r="V189" s="146"/>
      <c r="W189" s="146"/>
      <c r="X189" s="146"/>
      <c r="Y189" s="146"/>
      <c r="Z189" s="146"/>
      <c r="AA189" s="147"/>
      <c r="AB189" s="5"/>
    </row>
    <row r="190" spans="1:28" ht="24" customHeight="1" x14ac:dyDescent="0.25">
      <c r="A190" s="119"/>
      <c r="B190" s="120"/>
      <c r="C190" s="121"/>
      <c r="D190" s="122"/>
      <c r="E190" s="49" t="s">
        <v>139</v>
      </c>
      <c r="F190" s="125" t="s">
        <v>238</v>
      </c>
      <c r="G190" s="116"/>
      <c r="H190" s="53">
        <v>18</v>
      </c>
      <c r="I190" s="53">
        <v>13</v>
      </c>
      <c r="J190" s="53">
        <v>19</v>
      </c>
      <c r="K190" s="53">
        <v>13</v>
      </c>
      <c r="L190" s="145"/>
      <c r="M190" s="146"/>
      <c r="N190" s="146"/>
      <c r="O190" s="146"/>
      <c r="P190" s="146"/>
      <c r="Q190" s="146"/>
      <c r="R190" s="146"/>
      <c r="S190" s="146"/>
      <c r="T190" s="146"/>
      <c r="U190" s="146"/>
      <c r="V190" s="146"/>
      <c r="W190" s="146"/>
      <c r="X190" s="146"/>
      <c r="Y190" s="146"/>
      <c r="Z190" s="146"/>
      <c r="AA190" s="147"/>
      <c r="AB190" s="5"/>
    </row>
    <row r="191" spans="1:28" ht="24" customHeight="1" x14ac:dyDescent="0.25">
      <c r="A191" s="119"/>
      <c r="B191" s="120"/>
      <c r="C191" s="121"/>
      <c r="D191" s="122"/>
      <c r="E191" s="49" t="s">
        <v>262</v>
      </c>
      <c r="F191" s="125"/>
      <c r="G191" s="116"/>
      <c r="H191" s="53">
        <v>0</v>
      </c>
      <c r="I191" s="53">
        <v>0</v>
      </c>
      <c r="J191" s="53">
        <v>1</v>
      </c>
      <c r="K191" s="53">
        <v>1</v>
      </c>
      <c r="L191" s="145"/>
      <c r="M191" s="146"/>
      <c r="N191" s="146"/>
      <c r="O191" s="146"/>
      <c r="P191" s="146"/>
      <c r="Q191" s="146"/>
      <c r="R191" s="146"/>
      <c r="S191" s="146"/>
      <c r="T191" s="146"/>
      <c r="U191" s="146"/>
      <c r="V191" s="146"/>
      <c r="W191" s="146"/>
      <c r="X191" s="146"/>
      <c r="Y191" s="146"/>
      <c r="Z191" s="146"/>
      <c r="AA191" s="147"/>
      <c r="AB191" s="5"/>
    </row>
    <row r="192" spans="1:28" ht="24" customHeight="1" x14ac:dyDescent="0.25">
      <c r="A192" s="119"/>
      <c r="B192" s="120"/>
      <c r="C192" s="121"/>
      <c r="D192" s="122"/>
      <c r="E192" s="49" t="s">
        <v>267</v>
      </c>
      <c r="F192" s="125"/>
      <c r="G192" s="116"/>
      <c r="H192" s="53">
        <v>0</v>
      </c>
      <c r="I192" s="53">
        <v>0</v>
      </c>
      <c r="J192" s="53">
        <v>1</v>
      </c>
      <c r="K192" s="53">
        <v>7.7</v>
      </c>
      <c r="L192" s="145"/>
      <c r="M192" s="146"/>
      <c r="N192" s="146"/>
      <c r="O192" s="146"/>
      <c r="P192" s="146"/>
      <c r="Q192" s="146"/>
      <c r="R192" s="146"/>
      <c r="S192" s="146"/>
      <c r="T192" s="146"/>
      <c r="U192" s="146"/>
      <c r="V192" s="146"/>
      <c r="W192" s="146"/>
      <c r="X192" s="146"/>
      <c r="Y192" s="146"/>
      <c r="Z192" s="146"/>
      <c r="AA192" s="147"/>
      <c r="AB192" s="5"/>
    </row>
    <row r="193" spans="1:28" ht="24" customHeight="1" x14ac:dyDescent="0.25">
      <c r="A193" s="119"/>
      <c r="B193" s="120"/>
      <c r="C193" s="121"/>
      <c r="D193" s="122"/>
      <c r="E193" s="49" t="s">
        <v>268</v>
      </c>
      <c r="F193" s="125"/>
      <c r="G193" s="116"/>
      <c r="H193" s="53">
        <v>0</v>
      </c>
      <c r="I193" s="53">
        <v>0</v>
      </c>
      <c r="J193" s="53">
        <v>0</v>
      </c>
      <c r="K193" s="53">
        <v>1</v>
      </c>
      <c r="L193" s="145"/>
      <c r="M193" s="146"/>
      <c r="N193" s="146"/>
      <c r="O193" s="146"/>
      <c r="P193" s="146"/>
      <c r="Q193" s="146"/>
      <c r="R193" s="146"/>
      <c r="S193" s="146"/>
      <c r="T193" s="146"/>
      <c r="U193" s="146"/>
      <c r="V193" s="146"/>
      <c r="W193" s="146"/>
      <c r="X193" s="146"/>
      <c r="Y193" s="146"/>
      <c r="Z193" s="146"/>
      <c r="AA193" s="147"/>
      <c r="AB193" s="5"/>
    </row>
    <row r="194" spans="1:28" ht="24" customHeight="1" x14ac:dyDescent="0.25">
      <c r="A194" s="119"/>
      <c r="B194" s="120"/>
      <c r="C194" s="121"/>
      <c r="D194" s="122"/>
      <c r="E194" s="49" t="s">
        <v>269</v>
      </c>
      <c r="F194" s="125"/>
      <c r="G194" s="116"/>
      <c r="H194" s="53">
        <v>0</v>
      </c>
      <c r="I194" s="53">
        <v>0</v>
      </c>
      <c r="J194" s="53">
        <v>0</v>
      </c>
      <c r="K194" s="53">
        <v>7.7</v>
      </c>
      <c r="L194" s="145"/>
      <c r="M194" s="146"/>
      <c r="N194" s="146"/>
      <c r="O194" s="146"/>
      <c r="P194" s="146"/>
      <c r="Q194" s="146"/>
      <c r="R194" s="146"/>
      <c r="S194" s="146"/>
      <c r="T194" s="146"/>
      <c r="U194" s="146"/>
      <c r="V194" s="146"/>
      <c r="W194" s="146"/>
      <c r="X194" s="146"/>
      <c r="Y194" s="146"/>
      <c r="Z194" s="146"/>
      <c r="AA194" s="147"/>
      <c r="AB194" s="5"/>
    </row>
    <row r="195" spans="1:28" ht="24" customHeight="1" x14ac:dyDescent="0.25">
      <c r="A195" s="119"/>
      <c r="B195" s="120"/>
      <c r="C195" s="121"/>
      <c r="D195" s="122"/>
      <c r="E195" s="49" t="s">
        <v>139</v>
      </c>
      <c r="F195" s="125" t="s">
        <v>239</v>
      </c>
      <c r="G195" s="116"/>
      <c r="H195" s="53">
        <v>32</v>
      </c>
      <c r="I195" s="53">
        <v>10</v>
      </c>
      <c r="J195" s="53">
        <v>32</v>
      </c>
      <c r="K195" s="53">
        <v>13</v>
      </c>
      <c r="L195" s="145"/>
      <c r="M195" s="146"/>
      <c r="N195" s="146"/>
      <c r="O195" s="146"/>
      <c r="P195" s="146"/>
      <c r="Q195" s="146"/>
      <c r="R195" s="146"/>
      <c r="S195" s="146"/>
      <c r="T195" s="146"/>
      <c r="U195" s="146"/>
      <c r="V195" s="146"/>
      <c r="W195" s="146"/>
      <c r="X195" s="146"/>
      <c r="Y195" s="146"/>
      <c r="Z195" s="146"/>
      <c r="AA195" s="147"/>
      <c r="AB195" s="5"/>
    </row>
    <row r="196" spans="1:28" ht="24" customHeight="1" x14ac:dyDescent="0.25">
      <c r="A196" s="119"/>
      <c r="B196" s="120"/>
      <c r="C196" s="121"/>
      <c r="D196" s="122"/>
      <c r="E196" s="49" t="s">
        <v>262</v>
      </c>
      <c r="F196" s="125"/>
      <c r="G196" s="116"/>
      <c r="H196" s="53">
        <v>0</v>
      </c>
      <c r="I196" s="53">
        <v>0</v>
      </c>
      <c r="J196" s="53">
        <v>0</v>
      </c>
      <c r="K196" s="53">
        <v>3</v>
      </c>
      <c r="L196" s="145"/>
      <c r="M196" s="146"/>
      <c r="N196" s="146"/>
      <c r="O196" s="146"/>
      <c r="P196" s="146"/>
      <c r="Q196" s="146"/>
      <c r="R196" s="146"/>
      <c r="S196" s="146"/>
      <c r="T196" s="146"/>
      <c r="U196" s="146"/>
      <c r="V196" s="146"/>
      <c r="W196" s="146"/>
      <c r="X196" s="146"/>
      <c r="Y196" s="146"/>
      <c r="Z196" s="146"/>
      <c r="AA196" s="147"/>
      <c r="AB196" s="5"/>
    </row>
    <row r="197" spans="1:28" ht="24" customHeight="1" x14ac:dyDescent="0.25">
      <c r="A197" s="119"/>
      <c r="B197" s="120"/>
      <c r="C197" s="121"/>
      <c r="D197" s="122"/>
      <c r="E197" s="49" t="s">
        <v>267</v>
      </c>
      <c r="F197" s="125"/>
      <c r="G197" s="116"/>
      <c r="H197" s="53">
        <v>0</v>
      </c>
      <c r="I197" s="53">
        <v>0</v>
      </c>
      <c r="J197" s="53">
        <v>0</v>
      </c>
      <c r="K197" s="53">
        <v>30</v>
      </c>
      <c r="L197" s="145"/>
      <c r="M197" s="146"/>
      <c r="N197" s="146"/>
      <c r="O197" s="146"/>
      <c r="P197" s="146"/>
      <c r="Q197" s="146"/>
      <c r="R197" s="146"/>
      <c r="S197" s="146"/>
      <c r="T197" s="146"/>
      <c r="U197" s="146"/>
      <c r="V197" s="146"/>
      <c r="W197" s="146"/>
      <c r="X197" s="146"/>
      <c r="Y197" s="146"/>
      <c r="Z197" s="146"/>
      <c r="AA197" s="147"/>
      <c r="AB197" s="5"/>
    </row>
    <row r="198" spans="1:28" ht="24" customHeight="1" x14ac:dyDescent="0.25">
      <c r="A198" s="119"/>
      <c r="B198" s="120"/>
      <c r="C198" s="121"/>
      <c r="D198" s="122"/>
      <c r="E198" s="49" t="s">
        <v>268</v>
      </c>
      <c r="F198" s="125"/>
      <c r="G198" s="116"/>
      <c r="H198" s="53">
        <v>0</v>
      </c>
      <c r="I198" s="53">
        <v>0</v>
      </c>
      <c r="J198" s="53">
        <v>0</v>
      </c>
      <c r="K198" s="53">
        <v>0</v>
      </c>
      <c r="L198" s="145"/>
      <c r="M198" s="146"/>
      <c r="N198" s="146"/>
      <c r="O198" s="146"/>
      <c r="P198" s="146"/>
      <c r="Q198" s="146"/>
      <c r="R198" s="146"/>
      <c r="S198" s="146"/>
      <c r="T198" s="146"/>
      <c r="U198" s="146"/>
      <c r="V198" s="146"/>
      <c r="W198" s="146"/>
      <c r="X198" s="146"/>
      <c r="Y198" s="146"/>
      <c r="Z198" s="146"/>
      <c r="AA198" s="147"/>
      <c r="AB198" s="5"/>
    </row>
    <row r="199" spans="1:28" ht="24" customHeight="1" x14ac:dyDescent="0.25">
      <c r="A199" s="119"/>
      <c r="B199" s="120"/>
      <c r="C199" s="121"/>
      <c r="D199" s="122"/>
      <c r="E199" s="49" t="s">
        <v>269</v>
      </c>
      <c r="F199" s="125"/>
      <c r="G199" s="116"/>
      <c r="H199" s="53">
        <v>0</v>
      </c>
      <c r="I199" s="53">
        <v>0</v>
      </c>
      <c r="J199" s="53">
        <v>0</v>
      </c>
      <c r="K199" s="53">
        <v>0</v>
      </c>
      <c r="L199" s="145"/>
      <c r="M199" s="146"/>
      <c r="N199" s="146"/>
      <c r="O199" s="146"/>
      <c r="P199" s="146"/>
      <c r="Q199" s="146"/>
      <c r="R199" s="146"/>
      <c r="S199" s="146"/>
      <c r="T199" s="146"/>
      <c r="U199" s="146"/>
      <c r="V199" s="146"/>
      <c r="W199" s="146"/>
      <c r="X199" s="146"/>
      <c r="Y199" s="146"/>
      <c r="Z199" s="146"/>
      <c r="AA199" s="147"/>
      <c r="AB199" s="5"/>
    </row>
    <row r="200" spans="1:28" ht="30" customHeight="1" x14ac:dyDescent="0.25">
      <c r="A200" s="119"/>
      <c r="B200" s="120" t="s">
        <v>271</v>
      </c>
      <c r="C200" s="121" t="s">
        <v>272</v>
      </c>
      <c r="D200" s="88" t="s">
        <v>273</v>
      </c>
      <c r="E200" s="49" t="s">
        <v>274</v>
      </c>
      <c r="F200" s="51" t="s">
        <v>260</v>
      </c>
      <c r="G200" s="123" t="s">
        <v>49</v>
      </c>
      <c r="H200" s="116">
        <v>2.7</v>
      </c>
      <c r="I200" s="126"/>
      <c r="J200" s="116">
        <v>2.6</v>
      </c>
      <c r="K200" s="126"/>
      <c r="L200" s="145"/>
      <c r="M200" s="146"/>
      <c r="N200" s="146"/>
      <c r="O200" s="146"/>
      <c r="P200" s="146"/>
      <c r="Q200" s="146"/>
      <c r="R200" s="146"/>
      <c r="S200" s="146"/>
      <c r="T200" s="146"/>
      <c r="U200" s="146"/>
      <c r="V200" s="146"/>
      <c r="W200" s="146"/>
      <c r="X200" s="146"/>
      <c r="Y200" s="146"/>
      <c r="Z200" s="146"/>
      <c r="AA200" s="147"/>
      <c r="AB200" s="5"/>
    </row>
    <row r="201" spans="1:28" ht="30" customHeight="1" x14ac:dyDescent="0.25">
      <c r="A201" s="119"/>
      <c r="B201" s="120"/>
      <c r="C201" s="121"/>
      <c r="D201" s="88" t="s">
        <v>273</v>
      </c>
      <c r="E201" s="49" t="s">
        <v>275</v>
      </c>
      <c r="F201" s="51" t="s">
        <v>260</v>
      </c>
      <c r="G201" s="116"/>
      <c r="H201" s="116">
        <v>0</v>
      </c>
      <c r="I201" s="116"/>
      <c r="J201" s="116">
        <v>0</v>
      </c>
      <c r="K201" s="116"/>
      <c r="L201" s="145"/>
      <c r="M201" s="146"/>
      <c r="N201" s="146"/>
      <c r="O201" s="146"/>
      <c r="P201" s="146"/>
      <c r="Q201" s="146"/>
      <c r="R201" s="146"/>
      <c r="S201" s="146"/>
      <c r="T201" s="146"/>
      <c r="U201" s="146"/>
      <c r="V201" s="146"/>
      <c r="W201" s="146"/>
      <c r="X201" s="146"/>
      <c r="Y201" s="146"/>
      <c r="Z201" s="146"/>
      <c r="AA201" s="147"/>
      <c r="AB201" s="5"/>
    </row>
    <row r="202" spans="1:28" ht="30" customHeight="1" x14ac:dyDescent="0.25">
      <c r="A202" s="119"/>
      <c r="B202" s="120"/>
      <c r="C202" s="121"/>
      <c r="D202" s="122" t="s">
        <v>276</v>
      </c>
      <c r="E202" s="49" t="s">
        <v>277</v>
      </c>
      <c r="F202" s="51" t="s">
        <v>260</v>
      </c>
      <c r="G202" s="116"/>
      <c r="H202" s="116">
        <v>0.24</v>
      </c>
      <c r="I202" s="126"/>
      <c r="J202" s="116">
        <v>0.23</v>
      </c>
      <c r="K202" s="126"/>
      <c r="L202" s="145"/>
      <c r="M202" s="146"/>
      <c r="N202" s="146"/>
      <c r="O202" s="146"/>
      <c r="P202" s="146"/>
      <c r="Q202" s="146"/>
      <c r="R202" s="146"/>
      <c r="S202" s="146"/>
      <c r="T202" s="146"/>
      <c r="U202" s="146"/>
      <c r="V202" s="146"/>
      <c r="W202" s="146"/>
      <c r="X202" s="146"/>
      <c r="Y202" s="146"/>
      <c r="Z202" s="146"/>
      <c r="AA202" s="147"/>
      <c r="AB202" s="5"/>
    </row>
    <row r="203" spans="1:28" ht="30" customHeight="1" x14ac:dyDescent="0.25">
      <c r="A203" s="119"/>
      <c r="B203" s="120"/>
      <c r="C203" s="121"/>
      <c r="D203" s="122"/>
      <c r="E203" s="49" t="s">
        <v>278</v>
      </c>
      <c r="F203" s="51" t="s">
        <v>260</v>
      </c>
      <c r="G203" s="116"/>
      <c r="H203" s="116">
        <v>0.14000000000000001</v>
      </c>
      <c r="I203" s="116"/>
      <c r="J203" s="116">
        <v>0.19</v>
      </c>
      <c r="K203" s="116"/>
      <c r="L203" s="145"/>
      <c r="M203" s="146"/>
      <c r="N203" s="146"/>
      <c r="O203" s="146"/>
      <c r="P203" s="146"/>
      <c r="Q203" s="146"/>
      <c r="R203" s="146"/>
      <c r="S203" s="146"/>
      <c r="T203" s="146"/>
      <c r="U203" s="146"/>
      <c r="V203" s="146"/>
      <c r="W203" s="146"/>
      <c r="X203" s="146"/>
      <c r="Y203" s="146"/>
      <c r="Z203" s="146"/>
      <c r="AA203" s="147"/>
      <c r="AB203" s="5"/>
    </row>
    <row r="204" spans="1:28" ht="30" customHeight="1" x14ac:dyDescent="0.25">
      <c r="A204" s="119"/>
      <c r="B204" s="120"/>
      <c r="C204" s="121"/>
      <c r="D204" s="50" t="s">
        <v>279</v>
      </c>
      <c r="E204" s="49" t="s">
        <v>280</v>
      </c>
      <c r="F204" s="51" t="s">
        <v>260</v>
      </c>
      <c r="G204" s="116"/>
      <c r="H204" s="116">
        <v>1</v>
      </c>
      <c r="I204" s="116"/>
      <c r="J204" s="116">
        <v>0</v>
      </c>
      <c r="K204" s="116"/>
      <c r="L204" s="148"/>
      <c r="M204" s="149"/>
      <c r="N204" s="149"/>
      <c r="O204" s="149"/>
      <c r="P204" s="149"/>
      <c r="Q204" s="149"/>
      <c r="R204" s="149"/>
      <c r="S204" s="149"/>
      <c r="T204" s="149"/>
      <c r="U204" s="149"/>
      <c r="V204" s="149"/>
      <c r="W204" s="149"/>
      <c r="X204" s="149"/>
      <c r="Y204" s="149"/>
      <c r="Z204" s="149"/>
      <c r="AA204" s="150"/>
      <c r="AB204" s="5"/>
    </row>
    <row r="205" spans="1:28" ht="30" customHeight="1" x14ac:dyDescent="0.25">
      <c r="A205" s="119"/>
      <c r="B205" s="120"/>
      <c r="C205" s="48" t="s">
        <v>281</v>
      </c>
      <c r="D205" s="50" t="s">
        <v>57</v>
      </c>
      <c r="E205" s="49" t="s">
        <v>282</v>
      </c>
      <c r="F205" s="51" t="s">
        <v>283</v>
      </c>
      <c r="G205" s="52" t="s">
        <v>49</v>
      </c>
      <c r="H205" s="116" t="s">
        <v>51</v>
      </c>
      <c r="I205" s="116"/>
      <c r="J205" s="116" t="s">
        <v>51</v>
      </c>
      <c r="K205" s="116"/>
      <c r="L205" s="124">
        <v>1</v>
      </c>
      <c r="M205" s="116"/>
      <c r="N205" s="124">
        <v>1</v>
      </c>
      <c r="O205" s="116"/>
      <c r="P205" s="116" t="s">
        <v>51</v>
      </c>
      <c r="Q205" s="116"/>
      <c r="R205" s="116"/>
      <c r="S205" s="116" t="s">
        <v>51</v>
      </c>
      <c r="T205" s="116"/>
      <c r="U205" s="116"/>
      <c r="V205" s="116" t="s">
        <v>51</v>
      </c>
      <c r="W205" s="116"/>
      <c r="X205" s="116"/>
      <c r="Y205" s="116" t="s">
        <v>51</v>
      </c>
      <c r="Z205" s="116"/>
      <c r="AA205" s="116"/>
      <c r="AB205" s="5"/>
    </row>
    <row r="206" spans="1:28" ht="30" customHeight="1" x14ac:dyDescent="0.25">
      <c r="A206" s="119"/>
      <c r="B206" s="120"/>
      <c r="C206" s="48" t="s">
        <v>284</v>
      </c>
      <c r="D206" s="50" t="s">
        <v>279</v>
      </c>
      <c r="E206" s="49" t="s">
        <v>285</v>
      </c>
      <c r="F206" s="49" t="s">
        <v>286</v>
      </c>
      <c r="G206" s="89" t="s">
        <v>49</v>
      </c>
      <c r="H206" s="116" t="s">
        <v>51</v>
      </c>
      <c r="I206" s="116"/>
      <c r="J206" s="116" t="s">
        <v>51</v>
      </c>
      <c r="K206" s="116"/>
      <c r="L206" s="116">
        <v>4</v>
      </c>
      <c r="M206" s="116"/>
      <c r="N206" s="116">
        <v>5</v>
      </c>
      <c r="O206" s="116"/>
      <c r="P206" s="116" t="s">
        <v>51</v>
      </c>
      <c r="Q206" s="116"/>
      <c r="R206" s="116"/>
      <c r="S206" s="116" t="s">
        <v>51</v>
      </c>
      <c r="T206" s="116"/>
      <c r="U206" s="116"/>
      <c r="V206" s="116" t="s">
        <v>51</v>
      </c>
      <c r="W206" s="116"/>
      <c r="X206" s="116"/>
      <c r="Y206" s="116" t="s">
        <v>51</v>
      </c>
      <c r="Z206" s="116"/>
      <c r="AA206" s="116"/>
      <c r="AB206" s="5"/>
    </row>
    <row r="207" spans="1:28" ht="30" x14ac:dyDescent="0.25">
      <c r="A207" s="119"/>
      <c r="B207" s="48" t="s">
        <v>287</v>
      </c>
      <c r="C207" s="49" t="s">
        <v>288</v>
      </c>
      <c r="D207" s="50" t="s">
        <v>57</v>
      </c>
      <c r="E207" s="50" t="s">
        <v>289</v>
      </c>
      <c r="F207" s="49" t="s">
        <v>290</v>
      </c>
      <c r="G207" s="89" t="s">
        <v>49</v>
      </c>
      <c r="H207" s="116">
        <v>50</v>
      </c>
      <c r="I207" s="116"/>
      <c r="J207" s="116">
        <v>65</v>
      </c>
      <c r="K207" s="116"/>
      <c r="L207" s="116">
        <v>100</v>
      </c>
      <c r="M207" s="116"/>
      <c r="N207" s="116">
        <v>100</v>
      </c>
      <c r="O207" s="116"/>
      <c r="P207" s="116">
        <v>19</v>
      </c>
      <c r="Q207" s="116"/>
      <c r="R207" s="116"/>
      <c r="S207" s="116">
        <v>25</v>
      </c>
      <c r="T207" s="116"/>
      <c r="U207" s="116"/>
      <c r="V207" s="116">
        <v>0</v>
      </c>
      <c r="W207" s="116"/>
      <c r="X207" s="116"/>
      <c r="Y207" s="116">
        <v>15</v>
      </c>
      <c r="Z207" s="116"/>
      <c r="AA207" s="116"/>
      <c r="AB207" s="5"/>
    </row>
    <row r="208" spans="1:28" ht="36" customHeight="1" x14ac:dyDescent="0.25">
      <c r="A208" s="119" t="s">
        <v>291</v>
      </c>
      <c r="B208" s="120" t="s">
        <v>292</v>
      </c>
      <c r="C208" s="121" t="s">
        <v>293</v>
      </c>
      <c r="D208" s="122" t="s">
        <v>279</v>
      </c>
      <c r="E208" s="121" t="s">
        <v>294</v>
      </c>
      <c r="F208" s="51" t="s">
        <v>295</v>
      </c>
      <c r="G208" s="123" t="s">
        <v>49</v>
      </c>
      <c r="H208" s="116">
        <v>10</v>
      </c>
      <c r="I208" s="116"/>
      <c r="J208" s="116">
        <v>10</v>
      </c>
      <c r="K208" s="116"/>
      <c r="L208" s="166"/>
      <c r="M208" s="166"/>
      <c r="N208" s="166"/>
      <c r="O208" s="166"/>
      <c r="P208" s="166"/>
      <c r="Q208" s="166"/>
      <c r="R208" s="166"/>
      <c r="S208" s="166"/>
      <c r="T208" s="166"/>
      <c r="U208" s="166"/>
      <c r="V208" s="166"/>
      <c r="W208" s="166"/>
      <c r="X208" s="166"/>
      <c r="Y208" s="166"/>
      <c r="Z208" s="166"/>
      <c r="AA208" s="167"/>
      <c r="AB208" s="5"/>
    </row>
    <row r="209" spans="1:28" ht="36" customHeight="1" x14ac:dyDescent="0.25">
      <c r="A209" s="119"/>
      <c r="B209" s="120"/>
      <c r="C209" s="121"/>
      <c r="D209" s="122"/>
      <c r="E209" s="121"/>
      <c r="F209" s="51" t="s">
        <v>236</v>
      </c>
      <c r="G209" s="116"/>
      <c r="H209" s="53">
        <v>3</v>
      </c>
      <c r="I209" s="53">
        <v>2</v>
      </c>
      <c r="J209" s="53">
        <v>3</v>
      </c>
      <c r="K209" s="53">
        <v>2</v>
      </c>
      <c r="L209" s="168"/>
      <c r="M209" s="168"/>
      <c r="N209" s="168"/>
      <c r="O209" s="168"/>
      <c r="P209" s="168"/>
      <c r="Q209" s="168"/>
      <c r="R209" s="168"/>
      <c r="S209" s="168"/>
      <c r="T209" s="168"/>
      <c r="U209" s="168"/>
      <c r="V209" s="168"/>
      <c r="W209" s="168"/>
      <c r="X209" s="168"/>
      <c r="Y209" s="168"/>
      <c r="Z209" s="168"/>
      <c r="AA209" s="169"/>
      <c r="AB209" s="5"/>
    </row>
    <row r="210" spans="1:28" ht="36" customHeight="1" x14ac:dyDescent="0.25">
      <c r="A210" s="119"/>
      <c r="B210" s="120"/>
      <c r="C210" s="121"/>
      <c r="D210" s="122"/>
      <c r="E210" s="121"/>
      <c r="F210" s="51" t="s">
        <v>296</v>
      </c>
      <c r="G210" s="116"/>
      <c r="H210" s="53">
        <v>2</v>
      </c>
      <c r="I210" s="53">
        <v>3</v>
      </c>
      <c r="J210" s="53">
        <v>2</v>
      </c>
      <c r="K210" s="53">
        <v>3</v>
      </c>
      <c r="L210" s="168"/>
      <c r="M210" s="168"/>
      <c r="N210" s="168"/>
      <c r="O210" s="168"/>
      <c r="P210" s="168"/>
      <c r="Q210" s="168"/>
      <c r="R210" s="168"/>
      <c r="S210" s="168"/>
      <c r="T210" s="168"/>
      <c r="U210" s="168"/>
      <c r="V210" s="168"/>
      <c r="W210" s="168"/>
      <c r="X210" s="168"/>
      <c r="Y210" s="168"/>
      <c r="Z210" s="168"/>
      <c r="AA210" s="169"/>
      <c r="AB210" s="5"/>
    </row>
    <row r="211" spans="1:28" ht="36" customHeight="1" x14ac:dyDescent="0.25">
      <c r="A211" s="119"/>
      <c r="B211" s="120"/>
      <c r="C211" s="121"/>
      <c r="D211" s="122"/>
      <c r="E211" s="121"/>
      <c r="F211" s="51" t="s">
        <v>297</v>
      </c>
      <c r="G211" s="116"/>
      <c r="H211" s="116">
        <v>4.4000000000000004</v>
      </c>
      <c r="I211" s="116"/>
      <c r="J211" s="116">
        <v>5.4</v>
      </c>
      <c r="K211" s="116"/>
      <c r="L211" s="168"/>
      <c r="M211" s="168"/>
      <c r="N211" s="168"/>
      <c r="O211" s="168"/>
      <c r="P211" s="168"/>
      <c r="Q211" s="168"/>
      <c r="R211" s="168"/>
      <c r="S211" s="168"/>
      <c r="T211" s="168"/>
      <c r="U211" s="168"/>
      <c r="V211" s="168"/>
      <c r="W211" s="168"/>
      <c r="X211" s="168"/>
      <c r="Y211" s="168"/>
      <c r="Z211" s="168"/>
      <c r="AA211" s="169"/>
      <c r="AB211" s="5"/>
    </row>
    <row r="212" spans="1:28" ht="31.5" customHeight="1" x14ac:dyDescent="0.25">
      <c r="A212" s="119"/>
      <c r="B212" s="120"/>
      <c r="C212" s="121"/>
      <c r="D212" s="122"/>
      <c r="E212" s="121"/>
      <c r="F212" s="49" t="s">
        <v>298</v>
      </c>
      <c r="G212" s="116"/>
      <c r="H212" s="116">
        <v>4</v>
      </c>
      <c r="I212" s="116"/>
      <c r="J212" s="116">
        <v>5</v>
      </c>
      <c r="K212" s="116"/>
      <c r="L212" s="168"/>
      <c r="M212" s="168"/>
      <c r="N212" s="168"/>
      <c r="O212" s="168"/>
      <c r="P212" s="168"/>
      <c r="Q212" s="168"/>
      <c r="R212" s="168"/>
      <c r="S212" s="168"/>
      <c r="T212" s="168"/>
      <c r="U212" s="168"/>
      <c r="V212" s="168"/>
      <c r="W212" s="168"/>
      <c r="X212" s="168"/>
      <c r="Y212" s="168"/>
      <c r="Z212" s="168"/>
      <c r="AA212" s="169"/>
      <c r="AB212" s="5"/>
    </row>
    <row r="213" spans="1:28" ht="36" customHeight="1" x14ac:dyDescent="0.25">
      <c r="A213" s="119"/>
      <c r="B213" s="120"/>
      <c r="C213" s="121"/>
      <c r="D213" s="50" t="s">
        <v>57</v>
      </c>
      <c r="E213" s="49" t="s">
        <v>299</v>
      </c>
      <c r="F213" s="49" t="s">
        <v>298</v>
      </c>
      <c r="G213" s="116"/>
      <c r="H213" s="117">
        <v>0.8</v>
      </c>
      <c r="I213" s="118"/>
      <c r="J213" s="117">
        <v>1</v>
      </c>
      <c r="K213" s="118"/>
      <c r="L213" s="168"/>
      <c r="M213" s="168"/>
      <c r="N213" s="168"/>
      <c r="O213" s="168"/>
      <c r="P213" s="168"/>
      <c r="Q213" s="168"/>
      <c r="R213" s="168"/>
      <c r="S213" s="168"/>
      <c r="T213" s="168"/>
      <c r="U213" s="168"/>
      <c r="V213" s="168"/>
      <c r="W213" s="168"/>
      <c r="X213" s="168"/>
      <c r="Y213" s="168"/>
      <c r="Z213" s="168"/>
      <c r="AA213" s="169"/>
      <c r="AB213" s="5"/>
    </row>
    <row r="214" spans="1:28" ht="28.5" customHeight="1" x14ac:dyDescent="0.25">
      <c r="A214" s="119"/>
      <c r="B214" s="120"/>
      <c r="C214" s="49" t="s">
        <v>300</v>
      </c>
      <c r="D214" s="50" t="s">
        <v>301</v>
      </c>
      <c r="E214" s="49" t="s">
        <v>302</v>
      </c>
      <c r="F214" s="51" t="s">
        <v>303</v>
      </c>
      <c r="G214" s="172"/>
      <c r="H214" s="173"/>
      <c r="I214" s="173"/>
      <c r="J214" s="173"/>
      <c r="K214" s="173"/>
      <c r="L214" s="168"/>
      <c r="M214" s="168"/>
      <c r="N214" s="168"/>
      <c r="O214" s="168"/>
      <c r="P214" s="168"/>
      <c r="Q214" s="168"/>
      <c r="R214" s="168"/>
      <c r="S214" s="168"/>
      <c r="T214" s="168"/>
      <c r="U214" s="168"/>
      <c r="V214" s="168"/>
      <c r="W214" s="168"/>
      <c r="X214" s="168"/>
      <c r="Y214" s="168"/>
      <c r="Z214" s="168"/>
      <c r="AA214" s="169"/>
      <c r="AB214" s="5"/>
    </row>
    <row r="215" spans="1:28" ht="28.5" customHeight="1" x14ac:dyDescent="0.25">
      <c r="A215" s="119"/>
      <c r="B215" s="48" t="s">
        <v>304</v>
      </c>
      <c r="C215" s="49" t="s">
        <v>305</v>
      </c>
      <c r="D215" s="50" t="s">
        <v>306</v>
      </c>
      <c r="E215" s="49" t="s">
        <v>307</v>
      </c>
      <c r="F215" s="51" t="s">
        <v>308</v>
      </c>
      <c r="G215" s="174"/>
      <c r="H215" s="175"/>
      <c r="I215" s="175"/>
      <c r="J215" s="175"/>
      <c r="K215" s="175"/>
      <c r="L215" s="170"/>
      <c r="M215" s="170"/>
      <c r="N215" s="170"/>
      <c r="O215" s="170"/>
      <c r="P215" s="170"/>
      <c r="Q215" s="170"/>
      <c r="R215" s="170"/>
      <c r="S215" s="170"/>
      <c r="T215" s="170"/>
      <c r="U215" s="170"/>
      <c r="V215" s="170"/>
      <c r="W215" s="170"/>
      <c r="X215" s="170"/>
      <c r="Y215" s="170"/>
      <c r="Z215" s="170"/>
      <c r="AA215" s="171"/>
      <c r="AB215" s="5"/>
    </row>
    <row r="216" spans="1:28" ht="18.95" customHeight="1" x14ac:dyDescent="0.25">
      <c r="A216" s="44"/>
      <c r="B216" s="19"/>
      <c r="C216" s="11"/>
      <c r="D216" s="12"/>
      <c r="E216" s="11"/>
      <c r="F216" s="13"/>
      <c r="G216" s="13"/>
      <c r="H216" s="14"/>
      <c r="I216" s="14"/>
      <c r="J216" s="14"/>
      <c r="K216" s="14"/>
      <c r="L216" s="8"/>
      <c r="M216" s="8"/>
      <c r="N216" s="8"/>
      <c r="O216" s="8"/>
      <c r="P216" s="8"/>
      <c r="Q216" s="8"/>
      <c r="R216" s="8"/>
      <c r="S216" s="8"/>
      <c r="T216" s="8"/>
      <c r="U216" s="8"/>
      <c r="V216" s="8"/>
      <c r="W216" s="8"/>
      <c r="X216" s="8"/>
      <c r="Y216" s="8"/>
      <c r="Z216" s="8"/>
      <c r="AA216" s="8"/>
    </row>
    <row r="217" spans="1:28" x14ac:dyDescent="0.25">
      <c r="B217" s="15" t="s">
        <v>309</v>
      </c>
    </row>
    <row r="218" spans="1:28" ht="155.44999999999999" customHeight="1" x14ac:dyDescent="0.25">
      <c r="B218" s="114" t="s">
        <v>310</v>
      </c>
      <c r="C218" s="114"/>
      <c r="D218" s="114"/>
      <c r="E218" s="114"/>
      <c r="F218" s="114"/>
      <c r="G218" s="114"/>
      <c r="H218" s="114"/>
      <c r="I218" s="114"/>
      <c r="J218" s="114"/>
      <c r="K218" s="114"/>
      <c r="L218" s="114"/>
      <c r="M218" s="114"/>
      <c r="N218" s="114"/>
      <c r="O218" s="114"/>
      <c r="P218" s="114"/>
    </row>
    <row r="219" spans="1:28" ht="52.35" customHeight="1" x14ac:dyDescent="0.25">
      <c r="B219" s="114" t="s">
        <v>311</v>
      </c>
      <c r="C219" s="114"/>
      <c r="D219" s="114"/>
      <c r="E219" s="114"/>
      <c r="F219" s="114"/>
      <c r="G219" s="114"/>
      <c r="H219" s="114"/>
      <c r="I219" s="114"/>
      <c r="J219" s="114"/>
      <c r="K219" s="114"/>
      <c r="L219" s="114"/>
      <c r="M219" s="114"/>
      <c r="N219" s="114"/>
      <c r="O219" s="17"/>
    </row>
    <row r="220" spans="1:28" ht="52.35" customHeight="1" x14ac:dyDescent="0.25">
      <c r="B220" s="114" t="s">
        <v>312</v>
      </c>
      <c r="C220" s="114"/>
      <c r="D220" s="114"/>
      <c r="E220" s="114"/>
      <c r="F220" s="114"/>
      <c r="G220" s="114"/>
      <c r="H220" s="114"/>
      <c r="I220" s="114"/>
      <c r="J220" s="114"/>
      <c r="K220" s="114"/>
      <c r="L220" s="114"/>
      <c r="M220" s="114"/>
      <c r="N220" s="114"/>
      <c r="O220" s="114"/>
    </row>
    <row r="221" spans="1:28" ht="33" customHeight="1" x14ac:dyDescent="0.25">
      <c r="B221" s="115" t="s">
        <v>313</v>
      </c>
      <c r="C221" s="115"/>
      <c r="D221" s="115"/>
      <c r="E221" s="115"/>
      <c r="F221" s="115"/>
      <c r="G221" s="115"/>
      <c r="H221" s="115"/>
      <c r="I221" s="115"/>
      <c r="J221" s="115"/>
      <c r="K221" s="115"/>
      <c r="L221" s="115"/>
      <c r="M221" s="115"/>
      <c r="N221" s="115"/>
    </row>
    <row r="222" spans="1:28" x14ac:dyDescent="0.25">
      <c r="B222" s="3"/>
      <c r="C222" s="3"/>
      <c r="D222" s="3"/>
      <c r="E222" s="3"/>
      <c r="F222" s="3"/>
      <c r="G222" s="3"/>
      <c r="H222" s="3"/>
      <c r="I222" s="3"/>
      <c r="J222" s="3"/>
      <c r="K222" s="3"/>
    </row>
    <row r="223" spans="1:28" x14ac:dyDescent="0.25">
      <c r="B223" s="3"/>
      <c r="C223" s="3"/>
      <c r="D223" s="3"/>
      <c r="E223" s="3"/>
      <c r="F223" s="3"/>
      <c r="G223" s="3"/>
      <c r="H223" s="3"/>
      <c r="I223" s="3"/>
      <c r="J223" s="3"/>
      <c r="K223" s="3"/>
    </row>
    <row r="224" spans="1:28" x14ac:dyDescent="0.25">
      <c r="B224" s="3"/>
      <c r="C224" s="3"/>
      <c r="D224" s="3"/>
      <c r="E224" s="3"/>
      <c r="F224" s="3"/>
      <c r="G224" s="3"/>
      <c r="H224" s="3"/>
      <c r="I224" s="3"/>
      <c r="J224" s="3"/>
      <c r="K224" s="3"/>
    </row>
    <row r="225" spans="5:11" ht="18.95" customHeight="1" x14ac:dyDescent="0.25">
      <c r="E225" s="3"/>
      <c r="F225" s="3"/>
      <c r="G225" s="3"/>
      <c r="H225" s="3"/>
      <c r="I225" s="3"/>
      <c r="J225" s="3"/>
      <c r="K225" s="3"/>
    </row>
    <row r="227" spans="5:11" ht="4.5" customHeight="1" x14ac:dyDescent="0.25"/>
  </sheetData>
  <mergeCells count="368">
    <mergeCell ref="G23:G35"/>
    <mergeCell ref="J120:L120"/>
    <mergeCell ref="O120:Q120"/>
    <mergeCell ref="T120:V120"/>
    <mergeCell ref="Y120:AA120"/>
    <mergeCell ref="Y142:AA142"/>
    <mergeCell ref="E130:E134"/>
    <mergeCell ref="E135:E139"/>
    <mergeCell ref="V207:X207"/>
    <mergeCell ref="V206:X206"/>
    <mergeCell ref="V205:X205"/>
    <mergeCell ref="P141:U141"/>
    <mergeCell ref="H142:I142"/>
    <mergeCell ref="J142:K142"/>
    <mergeCell ref="L142:M142"/>
    <mergeCell ref="N142:O142"/>
    <mergeCell ref="P142:R142"/>
    <mergeCell ref="S142:U142"/>
    <mergeCell ref="C140:F140"/>
    <mergeCell ref="G140:G143"/>
    <mergeCell ref="H140:K140"/>
    <mergeCell ref="L140:AA140"/>
    <mergeCell ref="V142:X142"/>
    <mergeCell ref="V141:AA141"/>
    <mergeCell ref="L143:AA204"/>
    <mergeCell ref="L208:AA215"/>
    <mergeCell ref="G214:K215"/>
    <mergeCell ref="J122:AA139"/>
    <mergeCell ref="AA110:AA118"/>
    <mergeCell ref="V110:V118"/>
    <mergeCell ref="Q110:Q118"/>
    <mergeCell ref="L110:L118"/>
    <mergeCell ref="Y51:AA79"/>
    <mergeCell ref="T51:V79"/>
    <mergeCell ref="O51:Q79"/>
    <mergeCell ref="J51:L79"/>
    <mergeCell ref="O82:Q83"/>
    <mergeCell ref="T82:V83"/>
    <mergeCell ref="Y82:AA83"/>
    <mergeCell ref="G122:G139"/>
    <mergeCell ref="G89:G93"/>
    <mergeCell ref="H153:I153"/>
    <mergeCell ref="AD98:AF98"/>
    <mergeCell ref="AD94:AF95"/>
    <mergeCell ref="AD50:AF79"/>
    <mergeCell ref="AD41:AF47"/>
    <mergeCell ref="AD28:AF32"/>
    <mergeCell ref="AD35:AF35"/>
    <mergeCell ref="AD22:AF22"/>
    <mergeCell ref="AD9:AF19"/>
    <mergeCell ref="AD82:AF83"/>
    <mergeCell ref="AB23:AF27"/>
    <mergeCell ref="W28:X35"/>
    <mergeCell ref="AB28:AC35"/>
    <mergeCell ref="T33:V33"/>
    <mergeCell ref="Y33:AA34"/>
    <mergeCell ref="AD33:AF34"/>
    <mergeCell ref="AD80:AF80"/>
    <mergeCell ref="AD96:AF96"/>
    <mergeCell ref="AD97:AF97"/>
    <mergeCell ref="H84:AA98"/>
    <mergeCell ref="O35:Q35"/>
    <mergeCell ref="J35:L35"/>
    <mergeCell ref="J41:L47"/>
    <mergeCell ref="O41:Q47"/>
    <mergeCell ref="T41:V47"/>
    <mergeCell ref="Y41:AA47"/>
    <mergeCell ref="T35:V35"/>
    <mergeCell ref="T28:V32"/>
    <mergeCell ref="Y28:AA32"/>
    <mergeCell ref="O28:Q32"/>
    <mergeCell ref="Y9:AA19"/>
    <mergeCell ref="Y22:AA22"/>
    <mergeCell ref="T22:V22"/>
    <mergeCell ref="O22:Q22"/>
    <mergeCell ref="H109:AA109"/>
    <mergeCell ref="T80:V80"/>
    <mergeCell ref="W23:AA27"/>
    <mergeCell ref="J22:L22"/>
    <mergeCell ref="A2:A3"/>
    <mergeCell ref="B2:B3"/>
    <mergeCell ref="C2:C3"/>
    <mergeCell ref="D2:D3"/>
    <mergeCell ref="E2:E3"/>
    <mergeCell ref="F2:F3"/>
    <mergeCell ref="H2:I2"/>
    <mergeCell ref="J2:L2"/>
    <mergeCell ref="M2:Q2"/>
    <mergeCell ref="R2:V2"/>
    <mergeCell ref="W2:AA2"/>
    <mergeCell ref="AB2:AF2"/>
    <mergeCell ref="C1:F1"/>
    <mergeCell ref="G1:G3"/>
    <mergeCell ref="H1:L1"/>
    <mergeCell ref="M1:AF1"/>
    <mergeCell ref="H7:AA7"/>
    <mergeCell ref="AB7:AF7"/>
    <mergeCell ref="G4:G22"/>
    <mergeCell ref="F20:F21"/>
    <mergeCell ref="J20:L20"/>
    <mergeCell ref="O20:Q20"/>
    <mergeCell ref="T20:V20"/>
    <mergeCell ref="Y20:AA20"/>
    <mergeCell ref="AD20:AF20"/>
    <mergeCell ref="J21:L21"/>
    <mergeCell ref="O21:Q21"/>
    <mergeCell ref="T21:V21"/>
    <mergeCell ref="Y21:AA21"/>
    <mergeCell ref="AD21:AF21"/>
    <mergeCell ref="J9:L19"/>
    <mergeCell ref="O9:Q19"/>
    <mergeCell ref="T9:V19"/>
    <mergeCell ref="E11:E15"/>
    <mergeCell ref="D16:D19"/>
    <mergeCell ref="E16:E19"/>
    <mergeCell ref="B4:B52"/>
    <mergeCell ref="C4:C19"/>
    <mergeCell ref="D4:D10"/>
    <mergeCell ref="E4:E10"/>
    <mergeCell ref="C20:E20"/>
    <mergeCell ref="D29:D30"/>
    <mergeCell ref="E29:E30"/>
    <mergeCell ref="C21:E21"/>
    <mergeCell ref="C22:E22"/>
    <mergeCell ref="C23:C32"/>
    <mergeCell ref="D23:D28"/>
    <mergeCell ref="E23:E28"/>
    <mergeCell ref="C36:C47"/>
    <mergeCell ref="D36:D41"/>
    <mergeCell ref="E36:E41"/>
    <mergeCell ref="D42:D44"/>
    <mergeCell ref="E42:E44"/>
    <mergeCell ref="D45:D47"/>
    <mergeCell ref="E45:E47"/>
    <mergeCell ref="C48:E48"/>
    <mergeCell ref="D11:D15"/>
    <mergeCell ref="C35:E35"/>
    <mergeCell ref="J28:L32"/>
    <mergeCell ref="G36:G50"/>
    <mergeCell ref="R36:AA40"/>
    <mergeCell ref="F48:F49"/>
    <mergeCell ref="J48:L48"/>
    <mergeCell ref="O48:Q48"/>
    <mergeCell ref="T48:V48"/>
    <mergeCell ref="AB36:AF40"/>
    <mergeCell ref="H39:Q39"/>
    <mergeCell ref="R41:S47"/>
    <mergeCell ref="W41:X47"/>
    <mergeCell ref="AB41:AC50"/>
    <mergeCell ref="C34:E34"/>
    <mergeCell ref="J34:L34"/>
    <mergeCell ref="O34:Q34"/>
    <mergeCell ref="T34:V34"/>
    <mergeCell ref="D31:D32"/>
    <mergeCell ref="E31:E32"/>
    <mergeCell ref="C33:E33"/>
    <mergeCell ref="F33:F34"/>
    <mergeCell ref="J33:L33"/>
    <mergeCell ref="O33:Q33"/>
    <mergeCell ref="Y35:AA35"/>
    <mergeCell ref="B53:B83"/>
    <mergeCell ref="C53:C56"/>
    <mergeCell ref="D53:D72"/>
    <mergeCell ref="E53:E56"/>
    <mergeCell ref="G53:G56"/>
    <mergeCell ref="Y48:AA48"/>
    <mergeCell ref="AD48:AF49"/>
    <mergeCell ref="C49:E49"/>
    <mergeCell ref="J49:L49"/>
    <mergeCell ref="O49:Q49"/>
    <mergeCell ref="T49:V49"/>
    <mergeCell ref="Y49:AA49"/>
    <mergeCell ref="G57:G75"/>
    <mergeCell ref="C64:C65"/>
    <mergeCell ref="E64:E65"/>
    <mergeCell ref="C66:C68"/>
    <mergeCell ref="C69:C75"/>
    <mergeCell ref="E69:F69"/>
    <mergeCell ref="E70:F70"/>
    <mergeCell ref="E71:F71"/>
    <mergeCell ref="C50:E50"/>
    <mergeCell ref="C51:C52"/>
    <mergeCell ref="E51:E52"/>
    <mergeCell ref="F51:F52"/>
    <mergeCell ref="G51:G52"/>
    <mergeCell ref="E72:F72"/>
    <mergeCell ref="D73:D75"/>
    <mergeCell ref="E73:F73"/>
    <mergeCell ref="E74:F74"/>
    <mergeCell ref="E75:F75"/>
    <mergeCell ref="C76:C79"/>
    <mergeCell ref="E76:E79"/>
    <mergeCell ref="F76:F77"/>
    <mergeCell ref="C57:C63"/>
    <mergeCell ref="E57:E63"/>
    <mergeCell ref="C81:E81"/>
    <mergeCell ref="J81:L81"/>
    <mergeCell ref="O81:Q81"/>
    <mergeCell ref="T81:V81"/>
    <mergeCell ref="Y81:AA81"/>
    <mergeCell ref="AD81:AF81"/>
    <mergeCell ref="G76:G83"/>
    <mergeCell ref="F78:F79"/>
    <mergeCell ref="C80:E80"/>
    <mergeCell ref="F80:F81"/>
    <mergeCell ref="J80:L80"/>
    <mergeCell ref="O80:Q80"/>
    <mergeCell ref="C82:E83"/>
    <mergeCell ref="Y80:AA80"/>
    <mergeCell ref="E94:E95"/>
    <mergeCell ref="F94:F95"/>
    <mergeCell ref="G94:G98"/>
    <mergeCell ref="C96:E96"/>
    <mergeCell ref="F96:F97"/>
    <mergeCell ref="C84:C93"/>
    <mergeCell ref="D84:D88"/>
    <mergeCell ref="E84:E88"/>
    <mergeCell ref="G84:G88"/>
    <mergeCell ref="D89:D93"/>
    <mergeCell ref="E89:E93"/>
    <mergeCell ref="C94:C95"/>
    <mergeCell ref="C97:E97"/>
    <mergeCell ref="C98:E98"/>
    <mergeCell ref="B99:B121"/>
    <mergeCell ref="C99:C118"/>
    <mergeCell ref="D99:D108"/>
    <mergeCell ref="E99:E100"/>
    <mergeCell ref="G99:G121"/>
    <mergeCell ref="H99:AA99"/>
    <mergeCell ref="AB99:AF99"/>
    <mergeCell ref="E101:E103"/>
    <mergeCell ref="E104:E108"/>
    <mergeCell ref="D109:D118"/>
    <mergeCell ref="E109:E110"/>
    <mergeCell ref="AB109:AF109"/>
    <mergeCell ref="E111:E113"/>
    <mergeCell ref="E114:E118"/>
    <mergeCell ref="C121:E121"/>
    <mergeCell ref="J121:L121"/>
    <mergeCell ref="O121:Q121"/>
    <mergeCell ref="AD119:AF119"/>
    <mergeCell ref="C120:E120"/>
    <mergeCell ref="AF110:AF118"/>
    <mergeCell ref="A141:A143"/>
    <mergeCell ref="B141:B143"/>
    <mergeCell ref="C141:C143"/>
    <mergeCell ref="D141:D143"/>
    <mergeCell ref="E141:E143"/>
    <mergeCell ref="F141:F143"/>
    <mergeCell ref="H141:K141"/>
    <mergeCell ref="AD120:AF120"/>
    <mergeCell ref="C119:E119"/>
    <mergeCell ref="F119:F120"/>
    <mergeCell ref="J119:L119"/>
    <mergeCell ref="O119:Q119"/>
    <mergeCell ref="T119:V119"/>
    <mergeCell ref="Y119:AA119"/>
    <mergeCell ref="E122:E129"/>
    <mergeCell ref="T121:V121"/>
    <mergeCell ref="Y121:AA121"/>
    <mergeCell ref="AD121:AF121"/>
    <mergeCell ref="A4:A139"/>
    <mergeCell ref="B84:B98"/>
    <mergeCell ref="B122:B139"/>
    <mergeCell ref="C122:C139"/>
    <mergeCell ref="D122:D139"/>
    <mergeCell ref="L141:O141"/>
    <mergeCell ref="J153:K153"/>
    <mergeCell ref="H154:I154"/>
    <mergeCell ref="J154:K154"/>
    <mergeCell ref="H155:I155"/>
    <mergeCell ref="J155:K155"/>
    <mergeCell ref="B144:B157"/>
    <mergeCell ref="C144:C152"/>
    <mergeCell ref="D144:D149"/>
    <mergeCell ref="D150:D152"/>
    <mergeCell ref="E150:E152"/>
    <mergeCell ref="H150:I150"/>
    <mergeCell ref="J150:K150"/>
    <mergeCell ref="H151:I151"/>
    <mergeCell ref="J151:K151"/>
    <mergeCell ref="H152:I152"/>
    <mergeCell ref="J152:K152"/>
    <mergeCell ref="G144:G152"/>
    <mergeCell ref="E145:E149"/>
    <mergeCell ref="B158:B199"/>
    <mergeCell ref="C158:C163"/>
    <mergeCell ref="D158:D163"/>
    <mergeCell ref="G158:G163"/>
    <mergeCell ref="E159:E163"/>
    <mergeCell ref="C164:C169"/>
    <mergeCell ref="C153:C157"/>
    <mergeCell ref="D153:D157"/>
    <mergeCell ref="E153:E157"/>
    <mergeCell ref="G153:G157"/>
    <mergeCell ref="F185:F189"/>
    <mergeCell ref="F190:F194"/>
    <mergeCell ref="F195:F199"/>
    <mergeCell ref="F180:F184"/>
    <mergeCell ref="H204:I204"/>
    <mergeCell ref="J204:K204"/>
    <mergeCell ref="H156:I156"/>
    <mergeCell ref="J156:K156"/>
    <mergeCell ref="H157:I157"/>
    <mergeCell ref="J157:K157"/>
    <mergeCell ref="G200:G204"/>
    <mergeCell ref="H200:I200"/>
    <mergeCell ref="J200:K200"/>
    <mergeCell ref="H201:I201"/>
    <mergeCell ref="J201:K201"/>
    <mergeCell ref="S206:U206"/>
    <mergeCell ref="Y206:AA206"/>
    <mergeCell ref="H205:I205"/>
    <mergeCell ref="J205:K205"/>
    <mergeCell ref="L205:M205"/>
    <mergeCell ref="N205:O205"/>
    <mergeCell ref="B200:B206"/>
    <mergeCell ref="C200:C204"/>
    <mergeCell ref="D164:D169"/>
    <mergeCell ref="G164:G169"/>
    <mergeCell ref="H164:I164"/>
    <mergeCell ref="J164:K164"/>
    <mergeCell ref="E165:E169"/>
    <mergeCell ref="C170:C199"/>
    <mergeCell ref="D170:D174"/>
    <mergeCell ref="F170:F174"/>
    <mergeCell ref="G170:G199"/>
    <mergeCell ref="D175:D199"/>
    <mergeCell ref="D202:D203"/>
    <mergeCell ref="H202:I202"/>
    <mergeCell ref="J202:K202"/>
    <mergeCell ref="H203:I203"/>
    <mergeCell ref="J203:K203"/>
    <mergeCell ref="F175:F179"/>
    <mergeCell ref="Y207:AA207"/>
    <mergeCell ref="A208:A215"/>
    <mergeCell ref="B208:B214"/>
    <mergeCell ref="C208:C213"/>
    <mergeCell ref="D208:D212"/>
    <mergeCell ref="E208:E212"/>
    <mergeCell ref="G208:G213"/>
    <mergeCell ref="H208:I208"/>
    <mergeCell ref="J208:K208"/>
    <mergeCell ref="H207:I207"/>
    <mergeCell ref="J207:K207"/>
    <mergeCell ref="L207:M207"/>
    <mergeCell ref="N207:O207"/>
    <mergeCell ref="P207:R207"/>
    <mergeCell ref="S207:U207"/>
    <mergeCell ref="A144:A207"/>
    <mergeCell ref="P205:R205"/>
    <mergeCell ref="S205:U205"/>
    <mergeCell ref="Y205:AA205"/>
    <mergeCell ref="H206:I206"/>
    <mergeCell ref="J206:K206"/>
    <mergeCell ref="L206:M206"/>
    <mergeCell ref="N206:O206"/>
    <mergeCell ref="P206:R206"/>
    <mergeCell ref="B220:O220"/>
    <mergeCell ref="B221:N221"/>
    <mergeCell ref="H212:I212"/>
    <mergeCell ref="J212:K212"/>
    <mergeCell ref="H213:I213"/>
    <mergeCell ref="J213:K213"/>
    <mergeCell ref="B218:P218"/>
    <mergeCell ref="B219:N219"/>
    <mergeCell ref="H211:I211"/>
    <mergeCell ref="J211:K211"/>
  </mergeCells>
  <pageMargins left="0.7" right="0.7" top="0.75" bottom="0.75" header="0.3" footer="0.3"/>
  <pageSetup paperSize="9"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1BF27-5B31-4518-A517-C095D371146C}">
  <dimension ref="A1:AK227"/>
  <sheetViews>
    <sheetView zoomScale="60" zoomScaleNormal="70" workbookViewId="0">
      <selection activeCell="F109" sqref="F109"/>
    </sheetView>
  </sheetViews>
  <sheetFormatPr defaultColWidth="8.7109375" defaultRowHeight="15" x14ac:dyDescent="0.25"/>
  <cols>
    <col min="1" max="1" width="6.85546875" style="3" customWidth="1"/>
    <col min="2" max="2" width="14.140625" style="15" customWidth="1"/>
    <col min="3" max="3" width="16.42578125" style="2" customWidth="1"/>
    <col min="4" max="4" width="17.85546875" style="16" customWidth="1"/>
    <col min="5" max="5" width="30.140625" style="17" customWidth="1"/>
    <col min="6" max="6" width="51.5703125" style="10" customWidth="1"/>
    <col min="7" max="7" width="12.85546875" style="10" customWidth="1"/>
    <col min="8" max="8" width="9.85546875" style="18" customWidth="1"/>
    <col min="9" max="9" width="10.140625" style="18" customWidth="1"/>
    <col min="10" max="10" width="10.5703125" style="18" customWidth="1"/>
    <col min="11" max="11" width="10.140625" style="18" customWidth="1"/>
    <col min="12" max="12" width="8.85546875" style="3" bestFit="1" customWidth="1"/>
    <col min="13" max="13" width="9.5703125" style="3" customWidth="1"/>
    <col min="14" max="14" width="9.7109375" style="3" bestFit="1" customWidth="1"/>
    <col min="15" max="15" width="9.28515625" style="3" customWidth="1"/>
    <col min="16" max="16" width="9.7109375" style="3" bestFit="1" customWidth="1"/>
    <col min="17" max="17" width="8.85546875" style="3" bestFit="1" customWidth="1"/>
    <col min="18" max="19" width="10.140625" style="3" bestFit="1" customWidth="1"/>
    <col min="20" max="21" width="8.85546875" style="3" bestFit="1" customWidth="1"/>
    <col min="22" max="22" width="8.7109375" style="3"/>
    <col min="23" max="26" width="8.85546875" style="3" bestFit="1" customWidth="1"/>
    <col min="27" max="27" width="8.7109375" style="3"/>
    <col min="28" max="29" width="9.140625" style="3" customWidth="1"/>
    <col min="30" max="31" width="8.7109375" style="3"/>
    <col min="32" max="32" width="8.85546875" style="3" customWidth="1"/>
    <col min="33" max="16384" width="8.7109375" style="3"/>
  </cols>
  <sheetData>
    <row r="1" spans="1:37" s="1" customFormat="1" ht="23.45" customHeight="1" x14ac:dyDescent="0.25">
      <c r="A1" s="45"/>
      <c r="B1" s="45"/>
      <c r="C1" s="129" t="s">
        <v>17</v>
      </c>
      <c r="D1" s="129"/>
      <c r="E1" s="129"/>
      <c r="F1" s="129"/>
      <c r="G1" s="129" t="s">
        <v>18</v>
      </c>
      <c r="H1" s="153" t="s">
        <v>19</v>
      </c>
      <c r="I1" s="153"/>
      <c r="J1" s="153"/>
      <c r="K1" s="153"/>
      <c r="L1" s="153"/>
      <c r="M1" s="154" t="s">
        <v>20</v>
      </c>
      <c r="N1" s="154"/>
      <c r="O1" s="154"/>
      <c r="P1" s="154"/>
      <c r="Q1" s="154"/>
      <c r="R1" s="154"/>
      <c r="S1" s="154"/>
      <c r="T1" s="154"/>
      <c r="U1" s="154"/>
      <c r="V1" s="154"/>
      <c r="W1" s="154"/>
      <c r="X1" s="154"/>
      <c r="Y1" s="154"/>
      <c r="Z1" s="154"/>
      <c r="AA1" s="154"/>
      <c r="AB1" s="154"/>
      <c r="AC1" s="154"/>
      <c r="AD1" s="154"/>
      <c r="AE1" s="154"/>
      <c r="AF1" s="154"/>
      <c r="AG1" s="43"/>
    </row>
    <row r="2" spans="1:37" s="2" customFormat="1" x14ac:dyDescent="0.25">
      <c r="A2" s="156" t="s">
        <v>21</v>
      </c>
      <c r="B2" s="129" t="s">
        <v>22</v>
      </c>
      <c r="C2" s="157" t="s">
        <v>23</v>
      </c>
      <c r="D2" s="157" t="s">
        <v>24</v>
      </c>
      <c r="E2" s="157" t="s">
        <v>25</v>
      </c>
      <c r="F2" s="157" t="s">
        <v>26</v>
      </c>
      <c r="G2" s="129"/>
      <c r="H2" s="157" t="s">
        <v>27</v>
      </c>
      <c r="I2" s="157"/>
      <c r="J2" s="151" t="s">
        <v>28</v>
      </c>
      <c r="K2" s="151"/>
      <c r="L2" s="151"/>
      <c r="M2" s="151" t="s">
        <v>29</v>
      </c>
      <c r="N2" s="151"/>
      <c r="O2" s="151"/>
      <c r="P2" s="151"/>
      <c r="Q2" s="151"/>
      <c r="R2" s="151" t="s">
        <v>30</v>
      </c>
      <c r="S2" s="151"/>
      <c r="T2" s="151"/>
      <c r="U2" s="151"/>
      <c r="V2" s="151"/>
      <c r="W2" s="151" t="s">
        <v>31</v>
      </c>
      <c r="X2" s="151"/>
      <c r="Y2" s="151"/>
      <c r="Z2" s="151"/>
      <c r="AA2" s="151"/>
      <c r="AB2" s="152" t="s">
        <v>32</v>
      </c>
      <c r="AC2" s="152"/>
      <c r="AD2" s="152"/>
      <c r="AE2" s="152"/>
      <c r="AF2" s="152"/>
      <c r="AG2" s="4"/>
    </row>
    <row r="3" spans="1:37" s="2" customFormat="1" ht="45" x14ac:dyDescent="0.25">
      <c r="A3" s="156"/>
      <c r="B3" s="129"/>
      <c r="C3" s="157"/>
      <c r="D3" s="157"/>
      <c r="E3" s="157"/>
      <c r="F3" s="158"/>
      <c r="G3" s="129"/>
      <c r="H3" s="46">
        <v>2022</v>
      </c>
      <c r="I3" s="46">
        <v>2023</v>
      </c>
      <c r="J3" s="46">
        <v>2022</v>
      </c>
      <c r="K3" s="46">
        <v>2023</v>
      </c>
      <c r="L3" s="46" t="s">
        <v>33</v>
      </c>
      <c r="M3" s="46" t="s">
        <v>34</v>
      </c>
      <c r="N3" s="46" t="s">
        <v>35</v>
      </c>
      <c r="O3" s="46" t="s">
        <v>36</v>
      </c>
      <c r="P3" s="46" t="s">
        <v>37</v>
      </c>
      <c r="Q3" s="46" t="s">
        <v>38</v>
      </c>
      <c r="R3" s="46" t="s">
        <v>39</v>
      </c>
      <c r="S3" s="46" t="s">
        <v>40</v>
      </c>
      <c r="T3" s="46" t="s">
        <v>41</v>
      </c>
      <c r="U3" s="46" t="s">
        <v>42</v>
      </c>
      <c r="V3" s="46" t="s">
        <v>38</v>
      </c>
      <c r="W3" s="46" t="s">
        <v>34</v>
      </c>
      <c r="X3" s="46" t="s">
        <v>35</v>
      </c>
      <c r="Y3" s="46" t="s">
        <v>41</v>
      </c>
      <c r="Z3" s="46" t="s">
        <v>42</v>
      </c>
      <c r="AA3" s="46" t="s">
        <v>38</v>
      </c>
      <c r="AB3" s="47" t="s">
        <v>34</v>
      </c>
      <c r="AC3" s="47" t="s">
        <v>35</v>
      </c>
      <c r="AD3" s="47" t="s">
        <v>41</v>
      </c>
      <c r="AE3" s="47" t="s">
        <v>42</v>
      </c>
      <c r="AF3" s="47" t="s">
        <v>38</v>
      </c>
      <c r="AG3" s="4"/>
    </row>
    <row r="4" spans="1:37" ht="29.1" customHeight="1" x14ac:dyDescent="0.25">
      <c r="A4" s="135" t="s">
        <v>43</v>
      </c>
      <c r="B4" s="120" t="s">
        <v>44</v>
      </c>
      <c r="C4" s="121" t="s">
        <v>45</v>
      </c>
      <c r="D4" s="122" t="s">
        <v>46</v>
      </c>
      <c r="E4" s="121" t="s">
        <v>47</v>
      </c>
      <c r="F4" s="51" t="s">
        <v>48</v>
      </c>
      <c r="G4" s="123"/>
      <c r="H4" s="53"/>
      <c r="I4" s="53"/>
      <c r="J4" s="53"/>
      <c r="K4" s="53"/>
      <c r="L4" s="54"/>
      <c r="M4" s="53"/>
      <c r="N4" s="53"/>
      <c r="O4" s="55"/>
      <c r="P4" s="53"/>
      <c r="Q4" s="56"/>
      <c r="R4" s="55"/>
      <c r="S4" s="53"/>
      <c r="T4" s="53"/>
      <c r="U4" s="53"/>
      <c r="V4" s="56"/>
      <c r="W4" s="55"/>
      <c r="X4" s="53"/>
      <c r="Y4" s="53"/>
      <c r="Z4" s="53"/>
      <c r="AA4" s="56"/>
      <c r="AB4" s="57"/>
      <c r="AC4" s="57"/>
      <c r="AD4" s="57"/>
      <c r="AE4" s="57"/>
      <c r="AF4" s="90"/>
      <c r="AG4" s="4"/>
      <c r="AH4" s="2"/>
      <c r="AI4" s="2"/>
      <c r="AJ4" s="2"/>
      <c r="AK4" s="2"/>
    </row>
    <row r="5" spans="1:37" ht="29.1" customHeight="1" x14ac:dyDescent="0.25">
      <c r="A5" s="135"/>
      <c r="B5" s="120"/>
      <c r="C5" s="121"/>
      <c r="D5" s="122"/>
      <c r="E5" s="121"/>
      <c r="F5" s="51" t="s">
        <v>50</v>
      </c>
      <c r="G5" s="116"/>
      <c r="H5" s="53"/>
      <c r="I5" s="53"/>
      <c r="J5" s="53"/>
      <c r="K5" s="53"/>
      <c r="L5" s="56"/>
      <c r="M5" s="53"/>
      <c r="N5" s="53"/>
      <c r="O5" s="53"/>
      <c r="P5" s="53"/>
      <c r="Q5" s="56"/>
      <c r="R5" s="55"/>
      <c r="S5" s="53"/>
      <c r="T5" s="53"/>
      <c r="U5" s="53"/>
      <c r="V5" s="56"/>
      <c r="W5" s="53"/>
      <c r="X5" s="53"/>
      <c r="Y5" s="53"/>
      <c r="Z5" s="53"/>
      <c r="AA5" s="53"/>
      <c r="AB5" s="58"/>
      <c r="AC5" s="58"/>
      <c r="AD5" s="162"/>
      <c r="AE5" s="163"/>
      <c r="AF5" s="164"/>
      <c r="AG5" s="4"/>
      <c r="AH5" s="2"/>
      <c r="AI5" s="2"/>
      <c r="AJ5" s="2"/>
      <c r="AK5" s="2"/>
    </row>
    <row r="6" spans="1:37" ht="29.1" customHeight="1" x14ac:dyDescent="0.25">
      <c r="A6" s="135"/>
      <c r="B6" s="120"/>
      <c r="C6" s="121"/>
      <c r="D6" s="122"/>
      <c r="E6" s="121"/>
      <c r="F6" s="51" t="s">
        <v>52</v>
      </c>
      <c r="G6" s="116"/>
      <c r="H6" s="53"/>
      <c r="I6" s="53"/>
      <c r="J6" s="59"/>
      <c r="K6" s="59"/>
      <c r="L6" s="56"/>
      <c r="M6" s="53"/>
      <c r="N6" s="53"/>
      <c r="O6" s="53"/>
      <c r="P6" s="53"/>
      <c r="Q6" s="56"/>
      <c r="R6" s="55"/>
      <c r="S6" s="53"/>
      <c r="T6" s="59"/>
      <c r="U6" s="53"/>
      <c r="V6" s="56"/>
      <c r="W6" s="55"/>
      <c r="X6" s="53"/>
      <c r="Y6" s="53"/>
      <c r="Z6" s="53"/>
      <c r="AA6" s="56"/>
      <c r="AB6" s="57"/>
      <c r="AC6" s="57"/>
      <c r="AD6" s="57"/>
      <c r="AE6" s="57"/>
      <c r="AF6" s="90"/>
      <c r="AG6" s="4"/>
      <c r="AH6" s="2"/>
      <c r="AI6" s="2"/>
      <c r="AJ6" s="2"/>
      <c r="AK6" s="2"/>
    </row>
    <row r="7" spans="1:37" ht="29.1" customHeight="1" x14ac:dyDescent="0.25">
      <c r="A7" s="135"/>
      <c r="B7" s="120"/>
      <c r="C7" s="121"/>
      <c r="D7" s="122"/>
      <c r="E7" s="121"/>
      <c r="F7" s="51" t="s">
        <v>314</v>
      </c>
      <c r="G7" s="116"/>
      <c r="H7" s="51"/>
      <c r="I7" s="51"/>
      <c r="J7" s="51"/>
      <c r="K7" s="51"/>
      <c r="L7" s="51"/>
      <c r="M7" s="51"/>
      <c r="N7" s="51"/>
      <c r="O7" s="51"/>
      <c r="P7" s="51"/>
      <c r="Q7" s="51"/>
      <c r="R7" s="51"/>
      <c r="S7" s="51"/>
      <c r="T7" s="51"/>
      <c r="U7" s="51"/>
      <c r="V7" s="51"/>
      <c r="W7" s="51"/>
      <c r="X7" s="51"/>
      <c r="Y7" s="51"/>
      <c r="Z7" s="51"/>
      <c r="AA7" s="51"/>
      <c r="AB7" s="95"/>
      <c r="AC7" s="95"/>
      <c r="AD7" s="216"/>
      <c r="AE7" s="217"/>
      <c r="AF7" s="218"/>
      <c r="AG7" s="4"/>
      <c r="AH7" s="2"/>
      <c r="AI7" s="2"/>
      <c r="AJ7" s="2"/>
      <c r="AK7" s="2"/>
    </row>
    <row r="8" spans="1:37" ht="29.1" customHeight="1" x14ac:dyDescent="0.25">
      <c r="A8" s="135"/>
      <c r="B8" s="120"/>
      <c r="C8" s="121"/>
      <c r="D8" s="122"/>
      <c r="E8" s="121"/>
      <c r="F8" s="51" t="s">
        <v>54</v>
      </c>
      <c r="G8" s="116"/>
      <c r="H8" s="53"/>
      <c r="I8" s="53"/>
      <c r="J8" s="53"/>
      <c r="K8" s="53"/>
      <c r="L8" s="56"/>
      <c r="M8" s="53"/>
      <c r="N8" s="53"/>
      <c r="O8" s="53"/>
      <c r="P8" s="53"/>
      <c r="Q8" s="56"/>
      <c r="R8" s="55"/>
      <c r="S8" s="53"/>
      <c r="T8" s="59"/>
      <c r="U8" s="53"/>
      <c r="V8" s="56"/>
      <c r="W8" s="55"/>
      <c r="X8" s="53"/>
      <c r="Y8" s="53"/>
      <c r="Z8" s="53"/>
      <c r="AA8" s="56"/>
      <c r="AB8" s="57"/>
      <c r="AC8" s="57"/>
      <c r="AD8" s="57"/>
      <c r="AE8" s="57"/>
      <c r="AF8" s="82"/>
      <c r="AG8" s="4"/>
      <c r="AH8" s="2"/>
      <c r="AI8" s="2"/>
      <c r="AJ8" s="2"/>
      <c r="AK8" s="2"/>
    </row>
    <row r="9" spans="1:37" ht="40.5" customHeight="1" x14ac:dyDescent="0.25">
      <c r="A9" s="135"/>
      <c r="B9" s="120"/>
      <c r="C9" s="121"/>
      <c r="D9" s="122"/>
      <c r="E9" s="121"/>
      <c r="F9" s="49" t="s">
        <v>55</v>
      </c>
      <c r="G9" s="116"/>
      <c r="H9" s="60"/>
      <c r="I9" s="60"/>
      <c r="J9" s="142"/>
      <c r="K9" s="143"/>
      <c r="L9" s="144"/>
      <c r="M9" s="60"/>
      <c r="N9" s="60"/>
      <c r="O9" s="142"/>
      <c r="P9" s="143"/>
      <c r="Q9" s="144"/>
      <c r="R9" s="60"/>
      <c r="S9" s="60"/>
      <c r="T9" s="142"/>
      <c r="U9" s="143"/>
      <c r="V9" s="144"/>
      <c r="W9" s="60"/>
      <c r="X9" s="60"/>
      <c r="Y9" s="142"/>
      <c r="Z9" s="143"/>
      <c r="AA9" s="144"/>
      <c r="AB9" s="62"/>
      <c r="AC9" s="62"/>
      <c r="AD9" s="134"/>
      <c r="AE9" s="134"/>
      <c r="AF9" s="134"/>
      <c r="AG9" s="4"/>
      <c r="AH9" s="2"/>
      <c r="AI9" s="2"/>
      <c r="AJ9" s="2"/>
      <c r="AK9" s="2"/>
    </row>
    <row r="10" spans="1:37" ht="38.25" customHeight="1" x14ac:dyDescent="0.25">
      <c r="A10" s="135"/>
      <c r="B10" s="120"/>
      <c r="C10" s="121"/>
      <c r="D10" s="122"/>
      <c r="E10" s="121"/>
      <c r="F10" s="49" t="s">
        <v>56</v>
      </c>
      <c r="G10" s="116"/>
      <c r="H10" s="63"/>
      <c r="I10" s="63"/>
      <c r="J10" s="145"/>
      <c r="K10" s="146"/>
      <c r="L10" s="147"/>
      <c r="M10" s="53"/>
      <c r="N10" s="53"/>
      <c r="O10" s="145"/>
      <c r="P10" s="146"/>
      <c r="Q10" s="147"/>
      <c r="R10" s="53"/>
      <c r="S10" s="53"/>
      <c r="T10" s="145"/>
      <c r="U10" s="146"/>
      <c r="V10" s="147"/>
      <c r="W10" s="53"/>
      <c r="X10" s="53"/>
      <c r="Y10" s="145"/>
      <c r="Z10" s="146"/>
      <c r="AA10" s="147"/>
      <c r="AB10" s="58"/>
      <c r="AC10" s="58"/>
      <c r="AD10" s="134"/>
      <c r="AE10" s="134"/>
      <c r="AF10" s="134"/>
      <c r="AG10" s="4"/>
      <c r="AH10" s="2"/>
      <c r="AI10" s="2"/>
      <c r="AJ10" s="2"/>
      <c r="AK10" s="2"/>
    </row>
    <row r="11" spans="1:37" ht="23.1" customHeight="1" x14ac:dyDescent="0.25">
      <c r="A11" s="135"/>
      <c r="B11" s="120"/>
      <c r="C11" s="121"/>
      <c r="D11" s="122" t="s">
        <v>57</v>
      </c>
      <c r="E11" s="121" t="s">
        <v>58</v>
      </c>
      <c r="F11" s="64" t="s">
        <v>59</v>
      </c>
      <c r="G11" s="116"/>
      <c r="H11" s="60"/>
      <c r="I11" s="65"/>
      <c r="J11" s="145"/>
      <c r="K11" s="146"/>
      <c r="L11" s="147"/>
      <c r="M11" s="60"/>
      <c r="N11" s="60"/>
      <c r="O11" s="145"/>
      <c r="P11" s="146"/>
      <c r="Q11" s="147"/>
      <c r="R11" s="60"/>
      <c r="S11" s="60"/>
      <c r="T11" s="145"/>
      <c r="U11" s="146"/>
      <c r="V11" s="147"/>
      <c r="W11" s="60"/>
      <c r="X11" s="60"/>
      <c r="Y11" s="145"/>
      <c r="Z11" s="146"/>
      <c r="AA11" s="147"/>
      <c r="AB11" s="62"/>
      <c r="AC11" s="62"/>
      <c r="AD11" s="134"/>
      <c r="AE11" s="134"/>
      <c r="AF11" s="134"/>
      <c r="AG11" s="4"/>
      <c r="AH11" s="2"/>
      <c r="AI11" s="2"/>
      <c r="AJ11" s="2"/>
      <c r="AK11" s="2"/>
    </row>
    <row r="12" spans="1:37" ht="23.1" customHeight="1" x14ac:dyDescent="0.25">
      <c r="A12" s="135"/>
      <c r="B12" s="120"/>
      <c r="C12" s="121"/>
      <c r="D12" s="122"/>
      <c r="E12" s="121"/>
      <c r="F12" s="64" t="s">
        <v>60</v>
      </c>
      <c r="G12" s="116"/>
      <c r="H12" s="60"/>
      <c r="I12" s="65"/>
      <c r="J12" s="145"/>
      <c r="K12" s="146"/>
      <c r="L12" s="147"/>
      <c r="M12" s="60"/>
      <c r="N12" s="60"/>
      <c r="O12" s="145"/>
      <c r="P12" s="146"/>
      <c r="Q12" s="147"/>
      <c r="R12" s="60"/>
      <c r="S12" s="60"/>
      <c r="T12" s="145"/>
      <c r="U12" s="146"/>
      <c r="V12" s="147"/>
      <c r="W12" s="60"/>
      <c r="X12" s="60"/>
      <c r="Y12" s="145"/>
      <c r="Z12" s="146"/>
      <c r="AA12" s="147"/>
      <c r="AB12" s="62"/>
      <c r="AC12" s="62"/>
      <c r="AD12" s="134"/>
      <c r="AE12" s="134"/>
      <c r="AF12" s="134"/>
      <c r="AG12" s="4"/>
      <c r="AH12" s="2"/>
      <c r="AI12" s="2"/>
      <c r="AJ12" s="2"/>
      <c r="AK12" s="2"/>
    </row>
    <row r="13" spans="1:37" ht="23.1" customHeight="1" x14ac:dyDescent="0.25">
      <c r="A13" s="135"/>
      <c r="B13" s="120"/>
      <c r="C13" s="121"/>
      <c r="D13" s="122"/>
      <c r="E13" s="121"/>
      <c r="F13" s="64" t="s">
        <v>61</v>
      </c>
      <c r="G13" s="116"/>
      <c r="H13" s="60"/>
      <c r="I13" s="65"/>
      <c r="J13" s="145"/>
      <c r="K13" s="146"/>
      <c r="L13" s="147"/>
      <c r="M13" s="60"/>
      <c r="N13" s="60"/>
      <c r="O13" s="145"/>
      <c r="P13" s="146"/>
      <c r="Q13" s="147"/>
      <c r="R13" s="60"/>
      <c r="S13" s="60"/>
      <c r="T13" s="145"/>
      <c r="U13" s="146"/>
      <c r="V13" s="147"/>
      <c r="W13" s="60"/>
      <c r="X13" s="60"/>
      <c r="Y13" s="145"/>
      <c r="Z13" s="146"/>
      <c r="AA13" s="147"/>
      <c r="AB13" s="62"/>
      <c r="AC13" s="62"/>
      <c r="AD13" s="134"/>
      <c r="AE13" s="134"/>
      <c r="AF13" s="134"/>
      <c r="AG13" s="4"/>
      <c r="AH13" s="2"/>
      <c r="AI13" s="2"/>
      <c r="AJ13" s="2"/>
      <c r="AK13" s="2"/>
    </row>
    <row r="14" spans="1:37" ht="23.1" customHeight="1" x14ac:dyDescent="0.25">
      <c r="A14" s="135"/>
      <c r="B14" s="120"/>
      <c r="C14" s="121"/>
      <c r="D14" s="122"/>
      <c r="E14" s="121"/>
      <c r="F14" s="64" t="s">
        <v>62</v>
      </c>
      <c r="G14" s="116"/>
      <c r="H14" s="60"/>
      <c r="I14" s="65"/>
      <c r="J14" s="145"/>
      <c r="K14" s="146"/>
      <c r="L14" s="147"/>
      <c r="M14" s="60"/>
      <c r="N14" s="60"/>
      <c r="O14" s="145"/>
      <c r="P14" s="146"/>
      <c r="Q14" s="147"/>
      <c r="R14" s="60"/>
      <c r="S14" s="60"/>
      <c r="T14" s="145"/>
      <c r="U14" s="146"/>
      <c r="V14" s="147"/>
      <c r="W14" s="60"/>
      <c r="X14" s="60"/>
      <c r="Y14" s="145"/>
      <c r="Z14" s="146"/>
      <c r="AA14" s="147"/>
      <c r="AB14" s="62"/>
      <c r="AC14" s="62"/>
      <c r="AD14" s="134"/>
      <c r="AE14" s="134"/>
      <c r="AF14" s="134"/>
      <c r="AG14" s="4"/>
      <c r="AH14" s="2"/>
      <c r="AI14" s="2"/>
      <c r="AJ14" s="2"/>
      <c r="AK14" s="2"/>
    </row>
    <row r="15" spans="1:37" ht="23.1" customHeight="1" x14ac:dyDescent="0.25">
      <c r="A15" s="135"/>
      <c r="B15" s="120"/>
      <c r="C15" s="121"/>
      <c r="D15" s="122"/>
      <c r="E15" s="121"/>
      <c r="F15" s="64" t="s">
        <v>63</v>
      </c>
      <c r="G15" s="116"/>
      <c r="H15" s="60"/>
      <c r="I15" s="65"/>
      <c r="J15" s="145"/>
      <c r="K15" s="146"/>
      <c r="L15" s="147"/>
      <c r="M15" s="60"/>
      <c r="N15" s="60"/>
      <c r="O15" s="145"/>
      <c r="P15" s="146"/>
      <c r="Q15" s="147"/>
      <c r="R15" s="60"/>
      <c r="S15" s="60"/>
      <c r="T15" s="145"/>
      <c r="U15" s="146"/>
      <c r="V15" s="147"/>
      <c r="W15" s="60"/>
      <c r="X15" s="60"/>
      <c r="Y15" s="145"/>
      <c r="Z15" s="146"/>
      <c r="AA15" s="147"/>
      <c r="AB15" s="62"/>
      <c r="AC15" s="62"/>
      <c r="AD15" s="134"/>
      <c r="AE15" s="134"/>
      <c r="AF15" s="134"/>
      <c r="AG15" s="4"/>
      <c r="AH15" s="2"/>
      <c r="AI15" s="2"/>
      <c r="AJ15" s="2"/>
      <c r="AK15" s="2"/>
    </row>
    <row r="16" spans="1:37" ht="23.1" customHeight="1" x14ac:dyDescent="0.25">
      <c r="A16" s="135"/>
      <c r="B16" s="120"/>
      <c r="C16" s="121"/>
      <c r="D16" s="122" t="s">
        <v>46</v>
      </c>
      <c r="E16" s="121" t="s">
        <v>64</v>
      </c>
      <c r="F16" s="64" t="s">
        <v>59</v>
      </c>
      <c r="G16" s="116"/>
      <c r="H16" s="53"/>
      <c r="I16" s="53"/>
      <c r="J16" s="145"/>
      <c r="K16" s="146"/>
      <c r="L16" s="147"/>
      <c r="M16" s="53"/>
      <c r="N16" s="53"/>
      <c r="O16" s="145"/>
      <c r="P16" s="146"/>
      <c r="Q16" s="147"/>
      <c r="R16" s="53"/>
      <c r="S16" s="53"/>
      <c r="T16" s="145"/>
      <c r="U16" s="146"/>
      <c r="V16" s="147"/>
      <c r="W16" s="53"/>
      <c r="X16" s="53"/>
      <c r="Y16" s="145"/>
      <c r="Z16" s="146"/>
      <c r="AA16" s="147"/>
      <c r="AB16" s="58"/>
      <c r="AC16" s="58"/>
      <c r="AD16" s="134"/>
      <c r="AE16" s="134"/>
      <c r="AF16" s="134"/>
      <c r="AG16" s="4"/>
      <c r="AH16" s="2"/>
      <c r="AI16" s="2"/>
      <c r="AJ16" s="2"/>
      <c r="AK16" s="2"/>
    </row>
    <row r="17" spans="1:37" ht="23.1" customHeight="1" x14ac:dyDescent="0.25">
      <c r="A17" s="135"/>
      <c r="B17" s="120"/>
      <c r="C17" s="121"/>
      <c r="D17" s="122"/>
      <c r="E17" s="121"/>
      <c r="F17" s="64" t="s">
        <v>60</v>
      </c>
      <c r="G17" s="116"/>
      <c r="H17" s="53"/>
      <c r="I17" s="53"/>
      <c r="J17" s="145"/>
      <c r="K17" s="146"/>
      <c r="L17" s="147"/>
      <c r="M17" s="53"/>
      <c r="N17" s="53"/>
      <c r="O17" s="145"/>
      <c r="P17" s="146"/>
      <c r="Q17" s="147"/>
      <c r="R17" s="53"/>
      <c r="S17" s="53"/>
      <c r="T17" s="145"/>
      <c r="U17" s="146"/>
      <c r="V17" s="147"/>
      <c r="W17" s="53"/>
      <c r="X17" s="53"/>
      <c r="Y17" s="145"/>
      <c r="Z17" s="146"/>
      <c r="AA17" s="147"/>
      <c r="AB17" s="58"/>
      <c r="AC17" s="58"/>
      <c r="AD17" s="134"/>
      <c r="AE17" s="134"/>
      <c r="AF17" s="134"/>
      <c r="AG17" s="4"/>
      <c r="AH17" s="2"/>
      <c r="AI17" s="2"/>
      <c r="AJ17" s="2"/>
      <c r="AK17" s="2"/>
    </row>
    <row r="18" spans="1:37" ht="23.1" customHeight="1" x14ac:dyDescent="0.25">
      <c r="A18" s="135"/>
      <c r="B18" s="120"/>
      <c r="C18" s="121"/>
      <c r="D18" s="122"/>
      <c r="E18" s="121"/>
      <c r="F18" s="64" t="s">
        <v>61</v>
      </c>
      <c r="G18" s="116"/>
      <c r="H18" s="53"/>
      <c r="I18" s="53"/>
      <c r="J18" s="145"/>
      <c r="K18" s="146"/>
      <c r="L18" s="147"/>
      <c r="M18" s="53"/>
      <c r="N18" s="53"/>
      <c r="O18" s="145"/>
      <c r="P18" s="146"/>
      <c r="Q18" s="147"/>
      <c r="R18" s="53"/>
      <c r="S18" s="53"/>
      <c r="T18" s="145"/>
      <c r="U18" s="146"/>
      <c r="V18" s="147"/>
      <c r="W18" s="53"/>
      <c r="X18" s="53"/>
      <c r="Y18" s="145"/>
      <c r="Z18" s="146"/>
      <c r="AA18" s="147"/>
      <c r="AB18" s="58"/>
      <c r="AC18" s="58"/>
      <c r="AD18" s="134"/>
      <c r="AE18" s="134"/>
      <c r="AF18" s="134"/>
      <c r="AG18" s="4"/>
      <c r="AH18" s="2"/>
      <c r="AI18" s="2"/>
      <c r="AJ18" s="2"/>
      <c r="AK18" s="2"/>
    </row>
    <row r="19" spans="1:37" ht="23.1" customHeight="1" x14ac:dyDescent="0.25">
      <c r="A19" s="135"/>
      <c r="B19" s="120"/>
      <c r="C19" s="121"/>
      <c r="D19" s="122"/>
      <c r="E19" s="121"/>
      <c r="F19" s="64" t="s">
        <v>63</v>
      </c>
      <c r="G19" s="116"/>
      <c r="H19" s="53"/>
      <c r="I19" s="53"/>
      <c r="J19" s="148"/>
      <c r="K19" s="149"/>
      <c r="L19" s="150"/>
      <c r="M19" s="53"/>
      <c r="N19" s="53"/>
      <c r="O19" s="148"/>
      <c r="P19" s="149"/>
      <c r="Q19" s="150"/>
      <c r="R19" s="53"/>
      <c r="S19" s="53"/>
      <c r="T19" s="148"/>
      <c r="U19" s="149"/>
      <c r="V19" s="150"/>
      <c r="W19" s="53"/>
      <c r="X19" s="53"/>
      <c r="Y19" s="148"/>
      <c r="Z19" s="149"/>
      <c r="AA19" s="150"/>
      <c r="AB19" s="58"/>
      <c r="AC19" s="58"/>
      <c r="AD19" s="134"/>
      <c r="AE19" s="134"/>
      <c r="AF19" s="134"/>
      <c r="AG19" s="4"/>
      <c r="AH19" s="2"/>
      <c r="AI19" s="2"/>
      <c r="AJ19" s="2"/>
      <c r="AK19" s="2"/>
    </row>
    <row r="20" spans="1:37" ht="23.1" customHeight="1" x14ac:dyDescent="0.25">
      <c r="A20" s="135"/>
      <c r="B20" s="120"/>
      <c r="C20" s="122" t="s">
        <v>65</v>
      </c>
      <c r="D20" s="122"/>
      <c r="E20" s="122"/>
      <c r="F20" s="155" t="s">
        <v>66</v>
      </c>
      <c r="G20" s="116"/>
      <c r="H20" s="53"/>
      <c r="I20" s="53"/>
      <c r="J20" s="116"/>
      <c r="K20" s="116"/>
      <c r="L20" s="116"/>
      <c r="M20" s="53"/>
      <c r="N20" s="53"/>
      <c r="O20" s="116"/>
      <c r="P20" s="116"/>
      <c r="Q20" s="116"/>
      <c r="R20" s="53"/>
      <c r="S20" s="53"/>
      <c r="T20" s="116"/>
      <c r="U20" s="116"/>
      <c r="V20" s="116"/>
      <c r="W20" s="53"/>
      <c r="X20" s="53"/>
      <c r="Y20" s="116"/>
      <c r="Z20" s="116"/>
      <c r="AA20" s="116"/>
      <c r="AB20" s="58"/>
      <c r="AC20" s="58"/>
      <c r="AD20" s="132"/>
      <c r="AE20" s="132"/>
      <c r="AF20" s="132"/>
      <c r="AG20" s="4"/>
      <c r="AH20" s="2"/>
      <c r="AI20" s="2"/>
      <c r="AJ20" s="2"/>
      <c r="AK20" s="2"/>
    </row>
    <row r="21" spans="1:37" ht="23.1" customHeight="1" x14ac:dyDescent="0.25">
      <c r="A21" s="135"/>
      <c r="B21" s="120"/>
      <c r="C21" s="122" t="s">
        <v>79</v>
      </c>
      <c r="D21" s="122"/>
      <c r="E21" s="122"/>
      <c r="F21" s="155"/>
      <c r="G21" s="116"/>
      <c r="H21" s="53"/>
      <c r="I21" s="53"/>
      <c r="J21" s="140"/>
      <c r="K21" s="140"/>
      <c r="L21" s="140"/>
      <c r="M21" s="53"/>
      <c r="N21" s="55"/>
      <c r="O21" s="140"/>
      <c r="P21" s="140"/>
      <c r="Q21" s="140"/>
      <c r="R21" s="53"/>
      <c r="S21" s="53"/>
      <c r="T21" s="140"/>
      <c r="U21" s="140"/>
      <c r="V21" s="140"/>
      <c r="W21" s="53"/>
      <c r="X21" s="55"/>
      <c r="Y21" s="140"/>
      <c r="Z21" s="140"/>
      <c r="AA21" s="140"/>
      <c r="AB21" s="67"/>
      <c r="AC21" s="67"/>
      <c r="AD21" s="132"/>
      <c r="AE21" s="132"/>
      <c r="AF21" s="132"/>
      <c r="AG21" s="4"/>
      <c r="AH21" s="2"/>
      <c r="AI21" s="2"/>
      <c r="AJ21" s="2"/>
      <c r="AK21" s="2"/>
    </row>
    <row r="22" spans="1:37" ht="27.6" customHeight="1" x14ac:dyDescent="0.25">
      <c r="A22" s="135"/>
      <c r="B22" s="120"/>
      <c r="C22" s="122" t="s">
        <v>57</v>
      </c>
      <c r="D22" s="122"/>
      <c r="E22" s="122"/>
      <c r="F22" s="64" t="s">
        <v>85</v>
      </c>
      <c r="G22" s="116"/>
      <c r="H22" s="60"/>
      <c r="I22" s="60"/>
      <c r="J22" s="162"/>
      <c r="K22" s="163"/>
      <c r="L22" s="164"/>
      <c r="M22" s="60"/>
      <c r="N22" s="60"/>
      <c r="O22" s="162"/>
      <c r="P22" s="163"/>
      <c r="Q22" s="164"/>
      <c r="R22" s="60"/>
      <c r="S22" s="60"/>
      <c r="T22" s="162"/>
      <c r="U22" s="163"/>
      <c r="V22" s="164"/>
      <c r="W22" s="60"/>
      <c r="X22" s="60"/>
      <c r="Y22" s="162"/>
      <c r="Z22" s="163"/>
      <c r="AA22" s="164"/>
      <c r="AB22" s="62"/>
      <c r="AC22" s="62"/>
      <c r="AD22" s="134"/>
      <c r="AE22" s="134"/>
      <c r="AF22" s="134"/>
      <c r="AG22" s="4"/>
      <c r="AH22" s="2"/>
      <c r="AI22" s="2"/>
      <c r="AJ22" s="2"/>
      <c r="AK22" s="2"/>
    </row>
    <row r="23" spans="1:37" ht="24" customHeight="1" x14ac:dyDescent="0.25">
      <c r="A23" s="135"/>
      <c r="B23" s="120"/>
      <c r="C23" s="121" t="s">
        <v>86</v>
      </c>
      <c r="D23" s="122" t="s">
        <v>46</v>
      </c>
      <c r="E23" s="121" t="s">
        <v>315</v>
      </c>
      <c r="F23" s="51" t="s">
        <v>48</v>
      </c>
      <c r="G23" s="123"/>
      <c r="H23" s="55"/>
      <c r="I23" s="53"/>
      <c r="J23" s="53"/>
      <c r="K23" s="53"/>
      <c r="L23" s="56"/>
      <c r="M23" s="53"/>
      <c r="N23" s="53"/>
      <c r="O23" s="53"/>
      <c r="P23" s="53"/>
      <c r="Q23" s="56"/>
      <c r="R23" s="53"/>
      <c r="S23" s="53"/>
      <c r="T23" s="53"/>
      <c r="U23" s="53"/>
      <c r="V23" s="68"/>
      <c r="W23" s="51"/>
      <c r="X23" s="51"/>
      <c r="Y23" s="51"/>
      <c r="Z23" s="51"/>
      <c r="AA23" s="51"/>
      <c r="AB23" s="95"/>
      <c r="AC23" s="95"/>
      <c r="AD23" s="95"/>
      <c r="AE23" s="95"/>
      <c r="AF23" s="95"/>
      <c r="AG23" s="4"/>
      <c r="AH23" s="2"/>
      <c r="AI23" s="2"/>
      <c r="AJ23" s="2"/>
      <c r="AK23" s="2"/>
    </row>
    <row r="24" spans="1:37" ht="25.5" customHeight="1" x14ac:dyDescent="0.25">
      <c r="A24" s="135"/>
      <c r="B24" s="120"/>
      <c r="C24" s="121"/>
      <c r="D24" s="122"/>
      <c r="E24" s="121"/>
      <c r="F24" s="51" t="s">
        <v>50</v>
      </c>
      <c r="G24" s="116"/>
      <c r="H24" s="55"/>
      <c r="I24" s="53"/>
      <c r="J24" s="53"/>
      <c r="K24" s="53"/>
      <c r="L24" s="56"/>
      <c r="M24" s="55"/>
      <c r="N24" s="53"/>
      <c r="O24" s="53"/>
      <c r="P24" s="53"/>
      <c r="Q24" s="56"/>
      <c r="R24" s="53"/>
      <c r="S24" s="53"/>
      <c r="T24" s="53"/>
      <c r="U24" s="53"/>
      <c r="V24" s="68"/>
      <c r="W24" s="51"/>
      <c r="X24" s="51"/>
      <c r="Y24" s="51"/>
      <c r="Z24" s="51"/>
      <c r="AA24" s="51"/>
      <c r="AB24" s="95"/>
      <c r="AC24" s="95"/>
      <c r="AD24" s="213"/>
      <c r="AE24" s="214"/>
      <c r="AF24" s="215"/>
      <c r="AG24" s="4"/>
      <c r="AH24" s="2"/>
      <c r="AI24" s="2"/>
      <c r="AJ24" s="2"/>
      <c r="AK24" s="2"/>
    </row>
    <row r="25" spans="1:37" ht="29.1" customHeight="1" x14ac:dyDescent="0.25">
      <c r="A25" s="135"/>
      <c r="B25" s="120"/>
      <c r="C25" s="121"/>
      <c r="D25" s="122"/>
      <c r="E25" s="121"/>
      <c r="F25" s="51" t="s">
        <v>88</v>
      </c>
      <c r="G25" s="116"/>
      <c r="H25" s="55"/>
      <c r="I25" s="53"/>
      <c r="J25" s="53"/>
      <c r="K25" s="53"/>
      <c r="L25" s="56"/>
      <c r="M25" s="53"/>
      <c r="N25" s="53"/>
      <c r="O25" s="53"/>
      <c r="P25" s="53"/>
      <c r="Q25" s="56"/>
      <c r="R25" s="53"/>
      <c r="S25" s="53"/>
      <c r="T25" s="53"/>
      <c r="U25" s="53"/>
      <c r="V25" s="68"/>
      <c r="W25" s="51"/>
      <c r="X25" s="51"/>
      <c r="Y25" s="51"/>
      <c r="Z25" s="51"/>
      <c r="AA25" s="51"/>
      <c r="AB25" s="95"/>
      <c r="AC25" s="95"/>
      <c r="AD25" s="95"/>
      <c r="AE25" s="95"/>
      <c r="AF25" s="95"/>
      <c r="AG25" s="4"/>
      <c r="AH25" s="2"/>
      <c r="AI25" s="2"/>
      <c r="AJ25" s="2"/>
      <c r="AK25" s="2"/>
    </row>
    <row r="26" spans="1:37" ht="29.1" customHeight="1" x14ac:dyDescent="0.25">
      <c r="A26" s="135"/>
      <c r="B26" s="120"/>
      <c r="C26" s="121"/>
      <c r="D26" s="122"/>
      <c r="E26" s="121"/>
      <c r="F26" s="51" t="s">
        <v>89</v>
      </c>
      <c r="G26" s="116"/>
      <c r="H26" s="55"/>
      <c r="I26" s="53"/>
      <c r="J26" s="53"/>
      <c r="K26" s="53"/>
      <c r="L26" s="56"/>
      <c r="M26" s="55"/>
      <c r="N26" s="55"/>
      <c r="O26" s="55"/>
      <c r="P26" s="55"/>
      <c r="Q26" s="54"/>
      <c r="R26" s="55"/>
      <c r="S26" s="55"/>
      <c r="T26" s="55"/>
      <c r="U26" s="55"/>
      <c r="V26" s="69"/>
      <c r="W26" s="51"/>
      <c r="X26" s="51"/>
      <c r="Y26" s="51"/>
      <c r="Z26" s="51"/>
      <c r="AA26" s="51"/>
      <c r="AB26" s="95"/>
      <c r="AC26" s="95"/>
      <c r="AD26" s="213"/>
      <c r="AE26" s="214"/>
      <c r="AF26" s="215"/>
      <c r="AG26" s="4"/>
      <c r="AH26" s="2"/>
      <c r="AI26" s="2"/>
      <c r="AJ26" s="2"/>
      <c r="AK26" s="2"/>
    </row>
    <row r="27" spans="1:37" ht="29.1" customHeight="1" x14ac:dyDescent="0.25">
      <c r="A27" s="135"/>
      <c r="B27" s="120"/>
      <c r="C27" s="121"/>
      <c r="D27" s="122"/>
      <c r="E27" s="121"/>
      <c r="F27" s="51" t="s">
        <v>90</v>
      </c>
      <c r="G27" s="116"/>
      <c r="H27" s="55"/>
      <c r="I27" s="53"/>
      <c r="J27" s="53"/>
      <c r="K27" s="53"/>
      <c r="L27" s="56"/>
      <c r="M27" s="55"/>
      <c r="N27" s="55"/>
      <c r="O27" s="55"/>
      <c r="P27" s="55"/>
      <c r="Q27" s="56"/>
      <c r="R27" s="55"/>
      <c r="S27" s="53"/>
      <c r="T27" s="53"/>
      <c r="U27" s="53"/>
      <c r="V27" s="68"/>
      <c r="W27" s="51"/>
      <c r="X27" s="51"/>
      <c r="Y27" s="51"/>
      <c r="Z27" s="51"/>
      <c r="AA27" s="51"/>
      <c r="AB27" s="95"/>
      <c r="AC27" s="95"/>
      <c r="AD27" s="95"/>
      <c r="AE27" s="95"/>
      <c r="AF27" s="95"/>
      <c r="AG27" s="4"/>
      <c r="AH27" s="2"/>
      <c r="AI27" s="2"/>
      <c r="AJ27" s="2"/>
      <c r="AK27" s="2"/>
    </row>
    <row r="28" spans="1:37" ht="30.6" customHeight="1" x14ac:dyDescent="0.25">
      <c r="A28" s="135"/>
      <c r="B28" s="120"/>
      <c r="C28" s="121"/>
      <c r="D28" s="122"/>
      <c r="E28" s="121"/>
      <c r="F28" s="49" t="s">
        <v>91</v>
      </c>
      <c r="G28" s="116"/>
      <c r="H28" s="60"/>
      <c r="I28" s="60"/>
      <c r="J28" s="142"/>
      <c r="K28" s="143"/>
      <c r="L28" s="144"/>
      <c r="M28" s="60"/>
      <c r="N28" s="60"/>
      <c r="O28" s="142"/>
      <c r="P28" s="143"/>
      <c r="Q28" s="144"/>
      <c r="R28" s="60"/>
      <c r="S28" s="60"/>
      <c r="T28" s="142"/>
      <c r="U28" s="143"/>
      <c r="V28" s="144"/>
      <c r="W28" s="51"/>
      <c r="X28" s="51"/>
      <c r="Y28" s="142"/>
      <c r="Z28" s="143"/>
      <c r="AA28" s="144"/>
      <c r="AB28" s="95"/>
      <c r="AC28" s="95"/>
      <c r="AD28" s="134"/>
      <c r="AE28" s="134"/>
      <c r="AF28" s="134"/>
      <c r="AG28" s="4"/>
      <c r="AH28" s="2"/>
      <c r="AI28" s="2"/>
      <c r="AJ28" s="2"/>
      <c r="AK28" s="2"/>
    </row>
    <row r="29" spans="1:37" ht="23.1" customHeight="1" x14ac:dyDescent="0.25">
      <c r="A29" s="135"/>
      <c r="B29" s="120"/>
      <c r="C29" s="121"/>
      <c r="D29" s="122" t="s">
        <v>57</v>
      </c>
      <c r="E29" s="121" t="s">
        <v>92</v>
      </c>
      <c r="F29" s="49" t="s">
        <v>93</v>
      </c>
      <c r="G29" s="116"/>
      <c r="H29" s="68"/>
      <c r="I29" s="68"/>
      <c r="J29" s="145"/>
      <c r="K29" s="146"/>
      <c r="L29" s="147"/>
      <c r="M29" s="68"/>
      <c r="N29" s="68"/>
      <c r="O29" s="145"/>
      <c r="P29" s="146"/>
      <c r="Q29" s="147"/>
      <c r="R29" s="68"/>
      <c r="S29" s="68"/>
      <c r="T29" s="145"/>
      <c r="U29" s="146"/>
      <c r="V29" s="147"/>
      <c r="W29" s="51"/>
      <c r="X29" s="51"/>
      <c r="Y29" s="145"/>
      <c r="Z29" s="146"/>
      <c r="AA29" s="147"/>
      <c r="AB29" s="95"/>
      <c r="AC29" s="95"/>
      <c r="AD29" s="134"/>
      <c r="AE29" s="134"/>
      <c r="AF29" s="134"/>
      <c r="AG29" s="4"/>
      <c r="AH29" s="2"/>
      <c r="AI29" s="2"/>
      <c r="AJ29" s="2"/>
      <c r="AK29" s="2"/>
    </row>
    <row r="30" spans="1:37" ht="23.1" customHeight="1" x14ac:dyDescent="0.25">
      <c r="A30" s="135"/>
      <c r="B30" s="120"/>
      <c r="C30" s="121"/>
      <c r="D30" s="122"/>
      <c r="E30" s="121"/>
      <c r="F30" s="70" t="s">
        <v>94</v>
      </c>
      <c r="G30" s="116"/>
      <c r="H30" s="68"/>
      <c r="I30" s="68"/>
      <c r="J30" s="145"/>
      <c r="K30" s="146"/>
      <c r="L30" s="147"/>
      <c r="M30" s="68"/>
      <c r="N30" s="68"/>
      <c r="O30" s="145"/>
      <c r="P30" s="146"/>
      <c r="Q30" s="147"/>
      <c r="R30" s="68"/>
      <c r="S30" s="68"/>
      <c r="T30" s="145"/>
      <c r="U30" s="146"/>
      <c r="V30" s="147"/>
      <c r="W30" s="51"/>
      <c r="X30" s="51"/>
      <c r="Y30" s="145"/>
      <c r="Z30" s="146"/>
      <c r="AA30" s="147"/>
      <c r="AB30" s="95"/>
      <c r="AC30" s="95"/>
      <c r="AD30" s="134"/>
      <c r="AE30" s="134"/>
      <c r="AF30" s="134"/>
      <c r="AG30" s="4"/>
      <c r="AH30" s="2"/>
      <c r="AI30" s="2"/>
      <c r="AJ30" s="2"/>
      <c r="AK30" s="2"/>
    </row>
    <row r="31" spans="1:37" ht="23.1" customHeight="1" x14ac:dyDescent="0.25">
      <c r="A31" s="135"/>
      <c r="B31" s="120"/>
      <c r="C31" s="121"/>
      <c r="D31" s="122" t="s">
        <v>46</v>
      </c>
      <c r="E31" s="121" t="s">
        <v>95</v>
      </c>
      <c r="F31" s="49" t="s">
        <v>93</v>
      </c>
      <c r="G31" s="116"/>
      <c r="H31" s="53"/>
      <c r="I31" s="53"/>
      <c r="J31" s="145"/>
      <c r="K31" s="146"/>
      <c r="L31" s="147"/>
      <c r="M31" s="53"/>
      <c r="N31" s="53"/>
      <c r="O31" s="145"/>
      <c r="P31" s="146"/>
      <c r="Q31" s="147"/>
      <c r="R31" s="53"/>
      <c r="S31" s="53"/>
      <c r="T31" s="145"/>
      <c r="U31" s="146"/>
      <c r="V31" s="147"/>
      <c r="W31" s="51"/>
      <c r="X31" s="51"/>
      <c r="Y31" s="145"/>
      <c r="Z31" s="146"/>
      <c r="AA31" s="147"/>
      <c r="AB31" s="95"/>
      <c r="AC31" s="95"/>
      <c r="AD31" s="134"/>
      <c r="AE31" s="134"/>
      <c r="AF31" s="134"/>
      <c r="AG31" s="4"/>
      <c r="AH31" s="2"/>
      <c r="AI31" s="2"/>
      <c r="AJ31" s="2"/>
      <c r="AK31" s="2"/>
    </row>
    <row r="32" spans="1:37" ht="23.1" customHeight="1" x14ac:dyDescent="0.25">
      <c r="A32" s="135"/>
      <c r="B32" s="120"/>
      <c r="C32" s="121"/>
      <c r="D32" s="122"/>
      <c r="E32" s="121"/>
      <c r="F32" s="70" t="s">
        <v>94</v>
      </c>
      <c r="G32" s="116"/>
      <c r="H32" s="55"/>
      <c r="I32" s="53"/>
      <c r="J32" s="148"/>
      <c r="K32" s="149"/>
      <c r="L32" s="150"/>
      <c r="M32" s="53"/>
      <c r="N32" s="53"/>
      <c r="O32" s="148"/>
      <c r="P32" s="149"/>
      <c r="Q32" s="150"/>
      <c r="R32" s="53"/>
      <c r="S32" s="53"/>
      <c r="T32" s="148"/>
      <c r="U32" s="149"/>
      <c r="V32" s="150"/>
      <c r="W32" s="51"/>
      <c r="X32" s="51"/>
      <c r="Y32" s="148"/>
      <c r="Z32" s="149"/>
      <c r="AA32" s="150"/>
      <c r="AB32" s="95"/>
      <c r="AC32" s="95"/>
      <c r="AD32" s="134"/>
      <c r="AE32" s="134"/>
      <c r="AF32" s="134"/>
      <c r="AG32" s="4"/>
      <c r="AH32" s="2"/>
      <c r="AI32" s="2"/>
      <c r="AJ32" s="2"/>
      <c r="AK32" s="2"/>
    </row>
    <row r="33" spans="1:37" ht="21.6" customHeight="1" x14ac:dyDescent="0.25">
      <c r="A33" s="135"/>
      <c r="B33" s="120"/>
      <c r="C33" s="122" t="s">
        <v>65</v>
      </c>
      <c r="D33" s="122"/>
      <c r="E33" s="122"/>
      <c r="F33" s="125" t="s">
        <v>96</v>
      </c>
      <c r="G33" s="116"/>
      <c r="H33" s="53"/>
      <c r="I33" s="53"/>
      <c r="J33" s="116"/>
      <c r="K33" s="116"/>
      <c r="L33" s="116"/>
      <c r="M33" s="53"/>
      <c r="N33" s="53"/>
      <c r="O33" s="116"/>
      <c r="P33" s="116"/>
      <c r="Q33" s="116"/>
      <c r="R33" s="53"/>
      <c r="S33" s="53"/>
      <c r="T33" s="116"/>
      <c r="U33" s="116"/>
      <c r="V33" s="116"/>
      <c r="W33" s="51"/>
      <c r="X33" s="51"/>
      <c r="Y33" s="210"/>
      <c r="Z33" s="211"/>
      <c r="AA33" s="212"/>
      <c r="AB33" s="95"/>
      <c r="AC33" s="95"/>
      <c r="AD33" s="204"/>
      <c r="AE33" s="205"/>
      <c r="AF33" s="206"/>
      <c r="AG33" s="4"/>
      <c r="AH33" s="2"/>
      <c r="AI33" s="2"/>
      <c r="AJ33" s="2"/>
      <c r="AK33" s="2"/>
    </row>
    <row r="34" spans="1:37" ht="21.6" customHeight="1" x14ac:dyDescent="0.25">
      <c r="A34" s="135"/>
      <c r="B34" s="120"/>
      <c r="C34" s="122" t="s">
        <v>79</v>
      </c>
      <c r="D34" s="122"/>
      <c r="E34" s="122"/>
      <c r="F34" s="125"/>
      <c r="G34" s="116"/>
      <c r="H34" s="55"/>
      <c r="I34" s="53"/>
      <c r="J34" s="140"/>
      <c r="K34" s="140"/>
      <c r="L34" s="140"/>
      <c r="M34" s="53"/>
      <c r="N34" s="55"/>
      <c r="O34" s="140"/>
      <c r="P34" s="140"/>
      <c r="Q34" s="140"/>
      <c r="R34" s="53"/>
      <c r="S34" s="53"/>
      <c r="T34" s="140"/>
      <c r="U34" s="140"/>
      <c r="V34" s="140"/>
      <c r="W34" s="51"/>
      <c r="X34" s="51"/>
      <c r="Y34" s="210"/>
      <c r="Z34" s="211"/>
      <c r="AA34" s="212"/>
      <c r="AB34" s="95"/>
      <c r="AC34" s="95"/>
      <c r="AD34" s="204"/>
      <c r="AE34" s="205"/>
      <c r="AF34" s="206"/>
      <c r="AG34" s="4"/>
      <c r="AH34" s="2"/>
      <c r="AI34" s="2"/>
      <c r="AJ34" s="2"/>
      <c r="AK34" s="2"/>
    </row>
    <row r="35" spans="1:37" ht="24.6" customHeight="1" x14ac:dyDescent="0.25">
      <c r="A35" s="135"/>
      <c r="B35" s="120"/>
      <c r="C35" s="122" t="s">
        <v>57</v>
      </c>
      <c r="D35" s="122"/>
      <c r="E35" s="122"/>
      <c r="F35" s="51" t="s">
        <v>101</v>
      </c>
      <c r="G35" s="116"/>
      <c r="H35" s="60"/>
      <c r="I35" s="60"/>
      <c r="J35" s="165"/>
      <c r="K35" s="165"/>
      <c r="L35" s="165"/>
      <c r="M35" s="60"/>
      <c r="N35" s="60"/>
      <c r="O35" s="165"/>
      <c r="P35" s="165"/>
      <c r="Q35" s="165"/>
      <c r="R35" s="60"/>
      <c r="S35" s="60"/>
      <c r="T35" s="162"/>
      <c r="U35" s="163"/>
      <c r="V35" s="164"/>
      <c r="W35" s="51"/>
      <c r="X35" s="51"/>
      <c r="Y35" s="162"/>
      <c r="Z35" s="163"/>
      <c r="AA35" s="164"/>
      <c r="AB35" s="95"/>
      <c r="AC35" s="95"/>
      <c r="AD35" s="134"/>
      <c r="AE35" s="134"/>
      <c r="AF35" s="134"/>
      <c r="AG35" s="4"/>
      <c r="AH35" s="2"/>
      <c r="AI35" s="2"/>
      <c r="AJ35" s="2"/>
      <c r="AK35" s="2"/>
    </row>
    <row r="36" spans="1:37" ht="20.100000000000001" customHeight="1" x14ac:dyDescent="0.25">
      <c r="A36" s="135"/>
      <c r="B36" s="120"/>
      <c r="C36" s="121" t="s">
        <v>102</v>
      </c>
      <c r="D36" s="122" t="s">
        <v>46</v>
      </c>
      <c r="E36" s="121" t="s">
        <v>316</v>
      </c>
      <c r="F36" s="51" t="s">
        <v>48</v>
      </c>
      <c r="G36" s="123"/>
      <c r="H36" s="53"/>
      <c r="I36" s="53"/>
      <c r="J36" s="53"/>
      <c r="K36" s="53"/>
      <c r="L36" s="56"/>
      <c r="M36" s="53"/>
      <c r="N36" s="53"/>
      <c r="O36" s="53"/>
      <c r="P36" s="53"/>
      <c r="Q36" s="65"/>
      <c r="R36" s="51"/>
      <c r="S36" s="51"/>
      <c r="T36" s="51"/>
      <c r="U36" s="51"/>
      <c r="V36" s="51"/>
      <c r="W36" s="51"/>
      <c r="X36" s="51"/>
      <c r="Y36" s="51"/>
      <c r="Z36" s="51"/>
      <c r="AA36" s="51"/>
      <c r="AB36" s="95"/>
      <c r="AC36" s="95"/>
      <c r="AD36" s="95"/>
      <c r="AE36" s="95"/>
      <c r="AF36" s="95"/>
      <c r="AG36" s="4"/>
      <c r="AH36" s="2"/>
      <c r="AI36" s="2"/>
      <c r="AJ36" s="2"/>
      <c r="AK36" s="2"/>
    </row>
    <row r="37" spans="1:37" ht="20.100000000000001" customHeight="1" x14ac:dyDescent="0.25">
      <c r="A37" s="135"/>
      <c r="B37" s="120"/>
      <c r="C37" s="121"/>
      <c r="D37" s="122"/>
      <c r="E37" s="121"/>
      <c r="F37" s="51" t="s">
        <v>50</v>
      </c>
      <c r="G37" s="123"/>
      <c r="H37" s="55"/>
      <c r="I37" s="53"/>
      <c r="J37" s="53"/>
      <c r="K37" s="55"/>
      <c r="L37" s="56"/>
      <c r="M37" s="53"/>
      <c r="N37" s="53"/>
      <c r="O37" s="53"/>
      <c r="P37" s="53"/>
      <c r="Q37" s="56"/>
      <c r="R37" s="51"/>
      <c r="S37" s="51"/>
      <c r="T37" s="51"/>
      <c r="U37" s="51"/>
      <c r="V37" s="51"/>
      <c r="W37" s="51"/>
      <c r="X37" s="51"/>
      <c r="Y37" s="51"/>
      <c r="Z37" s="51"/>
      <c r="AA37" s="51"/>
      <c r="AB37" s="95"/>
      <c r="AC37" s="95"/>
      <c r="AD37" s="95"/>
      <c r="AE37" s="95"/>
      <c r="AF37" s="95"/>
      <c r="AG37" s="4"/>
      <c r="AH37" s="2"/>
      <c r="AI37" s="2"/>
      <c r="AJ37" s="2"/>
      <c r="AK37" s="2"/>
    </row>
    <row r="38" spans="1:37" ht="20.100000000000001" customHeight="1" x14ac:dyDescent="0.25">
      <c r="A38" s="135"/>
      <c r="B38" s="120"/>
      <c r="C38" s="121"/>
      <c r="D38" s="122"/>
      <c r="E38" s="121"/>
      <c r="F38" s="51" t="s">
        <v>104</v>
      </c>
      <c r="G38" s="123"/>
      <c r="H38" s="53"/>
      <c r="I38" s="53"/>
      <c r="J38" s="53"/>
      <c r="K38" s="53"/>
      <c r="L38" s="71"/>
      <c r="M38" s="53"/>
      <c r="N38" s="53"/>
      <c r="O38" s="53"/>
      <c r="P38" s="53"/>
      <c r="Q38" s="71"/>
      <c r="R38" s="51"/>
      <c r="S38" s="51"/>
      <c r="T38" s="51"/>
      <c r="U38" s="51"/>
      <c r="V38" s="51"/>
      <c r="W38" s="51"/>
      <c r="X38" s="51"/>
      <c r="Y38" s="51"/>
      <c r="Z38" s="51"/>
      <c r="AA38" s="51"/>
      <c r="AB38" s="95"/>
      <c r="AC38" s="95"/>
      <c r="AD38" s="95"/>
      <c r="AE38" s="95"/>
      <c r="AF38" s="95"/>
      <c r="AG38" s="4"/>
      <c r="AH38" s="2"/>
      <c r="AI38" s="2"/>
      <c r="AJ38" s="2"/>
      <c r="AK38" s="2"/>
    </row>
    <row r="39" spans="1:37" ht="20.100000000000001" customHeight="1" x14ac:dyDescent="0.25">
      <c r="A39" s="135"/>
      <c r="B39" s="120"/>
      <c r="C39" s="121"/>
      <c r="D39" s="122"/>
      <c r="E39" s="121"/>
      <c r="F39" s="51" t="s">
        <v>105</v>
      </c>
      <c r="G39" s="123"/>
      <c r="H39" s="51"/>
      <c r="I39" s="51"/>
      <c r="J39" s="51"/>
      <c r="K39" s="51"/>
      <c r="L39" s="51"/>
      <c r="M39" s="51"/>
      <c r="N39" s="51"/>
      <c r="O39" s="51"/>
      <c r="P39" s="51"/>
      <c r="Q39" s="51"/>
      <c r="R39" s="51"/>
      <c r="S39" s="51"/>
      <c r="T39" s="51"/>
      <c r="U39" s="51"/>
      <c r="V39" s="51"/>
      <c r="W39" s="51"/>
      <c r="X39" s="51"/>
      <c r="Y39" s="51"/>
      <c r="Z39" s="51"/>
      <c r="AA39" s="51"/>
      <c r="AB39" s="95"/>
      <c r="AC39" s="95"/>
      <c r="AD39" s="198"/>
      <c r="AE39" s="199"/>
      <c r="AF39" s="200"/>
      <c r="AG39" s="4"/>
      <c r="AH39" s="2"/>
      <c r="AI39" s="2"/>
      <c r="AJ39" s="2"/>
      <c r="AK39" s="2"/>
    </row>
    <row r="40" spans="1:37" ht="20.100000000000001" customHeight="1" x14ac:dyDescent="0.25">
      <c r="A40" s="135"/>
      <c r="B40" s="120"/>
      <c r="C40" s="121"/>
      <c r="D40" s="122"/>
      <c r="E40" s="121"/>
      <c r="F40" s="51" t="s">
        <v>106</v>
      </c>
      <c r="G40" s="123"/>
      <c r="H40" s="53"/>
      <c r="I40" s="53"/>
      <c r="J40" s="66"/>
      <c r="K40" s="66"/>
      <c r="L40" s="71"/>
      <c r="M40" s="66"/>
      <c r="N40" s="66"/>
      <c r="O40" s="66"/>
      <c r="P40" s="66"/>
      <c r="Q40" s="71"/>
      <c r="R40" s="51"/>
      <c r="S40" s="51"/>
      <c r="T40" s="51"/>
      <c r="U40" s="51"/>
      <c r="V40" s="51"/>
      <c r="W40" s="51"/>
      <c r="X40" s="51"/>
      <c r="Y40" s="51"/>
      <c r="Z40" s="51"/>
      <c r="AA40" s="51"/>
      <c r="AB40" s="95"/>
      <c r="AC40" s="95"/>
      <c r="AD40" s="95"/>
      <c r="AE40" s="95"/>
      <c r="AF40" s="95"/>
      <c r="AG40" s="4"/>
      <c r="AH40" s="2"/>
      <c r="AI40" s="2"/>
      <c r="AJ40" s="2"/>
      <c r="AK40" s="2"/>
    </row>
    <row r="41" spans="1:37" ht="30" customHeight="1" x14ac:dyDescent="0.25">
      <c r="A41" s="135"/>
      <c r="B41" s="120"/>
      <c r="C41" s="121"/>
      <c r="D41" s="122"/>
      <c r="E41" s="121"/>
      <c r="F41" s="49" t="s">
        <v>107</v>
      </c>
      <c r="G41" s="123"/>
      <c r="H41" s="53"/>
      <c r="I41" s="53"/>
      <c r="J41" s="142"/>
      <c r="K41" s="143"/>
      <c r="L41" s="144"/>
      <c r="M41" s="53"/>
      <c r="N41" s="53"/>
      <c r="O41" s="142"/>
      <c r="P41" s="143"/>
      <c r="Q41" s="144"/>
      <c r="R41" s="51"/>
      <c r="S41" s="51"/>
      <c r="T41" s="142"/>
      <c r="U41" s="143"/>
      <c r="V41" s="144"/>
      <c r="W41" s="51"/>
      <c r="X41" s="51"/>
      <c r="Y41" s="142"/>
      <c r="Z41" s="143"/>
      <c r="AA41" s="144"/>
      <c r="AB41" s="95"/>
      <c r="AC41" s="95"/>
      <c r="AD41" s="134"/>
      <c r="AE41" s="134"/>
      <c r="AF41" s="134"/>
      <c r="AG41" s="4"/>
      <c r="AH41" s="2"/>
      <c r="AI41" s="2"/>
      <c r="AJ41" s="2"/>
      <c r="AK41" s="2"/>
    </row>
    <row r="42" spans="1:37" ht="24" customHeight="1" x14ac:dyDescent="0.25">
      <c r="A42" s="135"/>
      <c r="B42" s="120"/>
      <c r="C42" s="121"/>
      <c r="D42" s="122" t="s">
        <v>57</v>
      </c>
      <c r="E42" s="121" t="s">
        <v>108</v>
      </c>
      <c r="F42" s="51" t="s">
        <v>109</v>
      </c>
      <c r="G42" s="123"/>
      <c r="H42" s="68"/>
      <c r="I42" s="68"/>
      <c r="J42" s="145"/>
      <c r="K42" s="146"/>
      <c r="L42" s="147"/>
      <c r="M42" s="68"/>
      <c r="N42" s="68"/>
      <c r="O42" s="145"/>
      <c r="P42" s="146"/>
      <c r="Q42" s="147"/>
      <c r="R42" s="51"/>
      <c r="S42" s="51"/>
      <c r="T42" s="145"/>
      <c r="U42" s="146"/>
      <c r="V42" s="147"/>
      <c r="W42" s="51"/>
      <c r="X42" s="51"/>
      <c r="Y42" s="145"/>
      <c r="Z42" s="146"/>
      <c r="AA42" s="147"/>
      <c r="AB42" s="95"/>
      <c r="AC42" s="95"/>
      <c r="AD42" s="134"/>
      <c r="AE42" s="134"/>
      <c r="AF42" s="134"/>
      <c r="AG42" s="4"/>
      <c r="AH42" s="2"/>
      <c r="AI42" s="2"/>
      <c r="AJ42" s="2"/>
      <c r="AK42" s="2"/>
    </row>
    <row r="43" spans="1:37" ht="24" customHeight="1" x14ac:dyDescent="0.25">
      <c r="A43" s="135"/>
      <c r="B43" s="120"/>
      <c r="C43" s="121"/>
      <c r="D43" s="122"/>
      <c r="E43" s="121"/>
      <c r="F43" s="72" t="s">
        <v>110</v>
      </c>
      <c r="G43" s="123"/>
      <c r="H43" s="68"/>
      <c r="I43" s="68"/>
      <c r="J43" s="145"/>
      <c r="K43" s="146"/>
      <c r="L43" s="147"/>
      <c r="M43" s="68"/>
      <c r="N43" s="68"/>
      <c r="O43" s="145"/>
      <c r="P43" s="146"/>
      <c r="Q43" s="147"/>
      <c r="R43" s="51"/>
      <c r="S43" s="51"/>
      <c r="T43" s="145"/>
      <c r="U43" s="146"/>
      <c r="V43" s="147"/>
      <c r="W43" s="51"/>
      <c r="X43" s="51"/>
      <c r="Y43" s="145"/>
      <c r="Z43" s="146"/>
      <c r="AA43" s="147"/>
      <c r="AB43" s="95"/>
      <c r="AC43" s="95"/>
      <c r="AD43" s="134"/>
      <c r="AE43" s="134"/>
      <c r="AF43" s="134"/>
      <c r="AG43" s="4"/>
      <c r="AH43" s="2"/>
      <c r="AI43" s="2"/>
      <c r="AJ43" s="2"/>
      <c r="AK43" s="2"/>
    </row>
    <row r="44" spans="1:37" ht="24" customHeight="1" x14ac:dyDescent="0.25">
      <c r="A44" s="135"/>
      <c r="B44" s="120"/>
      <c r="C44" s="121"/>
      <c r="D44" s="122"/>
      <c r="E44" s="121"/>
      <c r="F44" s="72" t="s">
        <v>111</v>
      </c>
      <c r="G44" s="123"/>
      <c r="H44" s="68"/>
      <c r="I44" s="68"/>
      <c r="J44" s="145"/>
      <c r="K44" s="146"/>
      <c r="L44" s="147"/>
      <c r="M44" s="68"/>
      <c r="N44" s="68"/>
      <c r="O44" s="145"/>
      <c r="P44" s="146"/>
      <c r="Q44" s="147"/>
      <c r="R44" s="51"/>
      <c r="S44" s="51"/>
      <c r="T44" s="145"/>
      <c r="U44" s="146"/>
      <c r="V44" s="147"/>
      <c r="W44" s="51"/>
      <c r="X44" s="51"/>
      <c r="Y44" s="145"/>
      <c r="Z44" s="146"/>
      <c r="AA44" s="147"/>
      <c r="AB44" s="95"/>
      <c r="AC44" s="95"/>
      <c r="AD44" s="134"/>
      <c r="AE44" s="134"/>
      <c r="AF44" s="134"/>
      <c r="AG44" s="4"/>
      <c r="AH44" s="2"/>
      <c r="AI44" s="2"/>
      <c r="AJ44" s="2"/>
      <c r="AK44" s="2"/>
    </row>
    <row r="45" spans="1:37" ht="24" customHeight="1" x14ac:dyDescent="0.25">
      <c r="A45" s="135"/>
      <c r="B45" s="120"/>
      <c r="C45" s="121"/>
      <c r="D45" s="122" t="s">
        <v>46</v>
      </c>
      <c r="E45" s="121" t="s">
        <v>112</v>
      </c>
      <c r="F45" s="51" t="s">
        <v>109</v>
      </c>
      <c r="G45" s="123"/>
      <c r="H45" s="73"/>
      <c r="I45" s="73"/>
      <c r="J45" s="145"/>
      <c r="K45" s="146"/>
      <c r="L45" s="147"/>
      <c r="M45" s="73"/>
      <c r="N45" s="73"/>
      <c r="O45" s="145"/>
      <c r="P45" s="146"/>
      <c r="Q45" s="147"/>
      <c r="R45" s="51"/>
      <c r="S45" s="51"/>
      <c r="T45" s="145"/>
      <c r="U45" s="146"/>
      <c r="V45" s="147"/>
      <c r="W45" s="51"/>
      <c r="X45" s="51"/>
      <c r="Y45" s="145"/>
      <c r="Z45" s="146"/>
      <c r="AA45" s="147"/>
      <c r="AB45" s="95"/>
      <c r="AC45" s="95"/>
      <c r="AD45" s="134"/>
      <c r="AE45" s="134"/>
      <c r="AF45" s="134"/>
      <c r="AG45" s="4"/>
      <c r="AH45" s="2"/>
      <c r="AI45" s="2"/>
      <c r="AJ45" s="2"/>
      <c r="AK45" s="2"/>
    </row>
    <row r="46" spans="1:37" ht="24" customHeight="1" x14ac:dyDescent="0.25">
      <c r="A46" s="135"/>
      <c r="B46" s="120"/>
      <c r="C46" s="121"/>
      <c r="D46" s="122"/>
      <c r="E46" s="121"/>
      <c r="F46" s="72" t="s">
        <v>110</v>
      </c>
      <c r="G46" s="123"/>
      <c r="H46" s="73"/>
      <c r="I46" s="73"/>
      <c r="J46" s="145"/>
      <c r="K46" s="146"/>
      <c r="L46" s="147"/>
      <c r="M46" s="73"/>
      <c r="N46" s="73"/>
      <c r="O46" s="145"/>
      <c r="P46" s="146"/>
      <c r="Q46" s="147"/>
      <c r="R46" s="51"/>
      <c r="S46" s="51"/>
      <c r="T46" s="145"/>
      <c r="U46" s="146"/>
      <c r="V46" s="147"/>
      <c r="W46" s="51"/>
      <c r="X46" s="51"/>
      <c r="Y46" s="145"/>
      <c r="Z46" s="146"/>
      <c r="AA46" s="147"/>
      <c r="AB46" s="95"/>
      <c r="AC46" s="95"/>
      <c r="AD46" s="134"/>
      <c r="AE46" s="134"/>
      <c r="AF46" s="134"/>
      <c r="AG46" s="4"/>
      <c r="AH46" s="2"/>
      <c r="AI46" s="2"/>
      <c r="AJ46" s="2"/>
      <c r="AK46" s="2"/>
    </row>
    <row r="47" spans="1:37" ht="24" customHeight="1" x14ac:dyDescent="0.25">
      <c r="A47" s="135"/>
      <c r="B47" s="120"/>
      <c r="C47" s="121"/>
      <c r="D47" s="122"/>
      <c r="E47" s="121"/>
      <c r="F47" s="72" t="s">
        <v>111</v>
      </c>
      <c r="G47" s="123"/>
      <c r="H47" s="73"/>
      <c r="I47" s="73"/>
      <c r="J47" s="148"/>
      <c r="K47" s="149"/>
      <c r="L47" s="150"/>
      <c r="M47" s="73"/>
      <c r="N47" s="73"/>
      <c r="O47" s="148"/>
      <c r="P47" s="149"/>
      <c r="Q47" s="150"/>
      <c r="R47" s="51"/>
      <c r="S47" s="51"/>
      <c r="T47" s="148"/>
      <c r="U47" s="149"/>
      <c r="V47" s="150"/>
      <c r="W47" s="51"/>
      <c r="X47" s="51"/>
      <c r="Y47" s="148"/>
      <c r="Z47" s="149"/>
      <c r="AA47" s="150"/>
      <c r="AB47" s="95"/>
      <c r="AC47" s="95"/>
      <c r="AD47" s="134"/>
      <c r="AE47" s="134"/>
      <c r="AF47" s="134"/>
      <c r="AG47" s="4"/>
      <c r="AH47" s="2"/>
      <c r="AI47" s="2"/>
      <c r="AJ47" s="2"/>
      <c r="AK47" s="2"/>
    </row>
    <row r="48" spans="1:37" ht="26.45" customHeight="1" x14ac:dyDescent="0.25">
      <c r="A48" s="135"/>
      <c r="B48" s="120"/>
      <c r="C48" s="122" t="s">
        <v>65</v>
      </c>
      <c r="D48" s="122"/>
      <c r="E48" s="122"/>
      <c r="F48" s="125" t="s">
        <v>113</v>
      </c>
      <c r="G48" s="123"/>
      <c r="H48" s="53"/>
      <c r="I48" s="53"/>
      <c r="J48" s="116"/>
      <c r="K48" s="116"/>
      <c r="L48" s="116"/>
      <c r="M48" s="53"/>
      <c r="N48" s="53"/>
      <c r="O48" s="116"/>
      <c r="P48" s="116"/>
      <c r="Q48" s="116"/>
      <c r="R48" s="53"/>
      <c r="S48" s="53"/>
      <c r="T48" s="116"/>
      <c r="U48" s="116"/>
      <c r="V48" s="116"/>
      <c r="W48" s="53"/>
      <c r="X48" s="53"/>
      <c r="Y48" s="116"/>
      <c r="Z48" s="116"/>
      <c r="AA48" s="116"/>
      <c r="AB48" s="95"/>
      <c r="AC48" s="95"/>
      <c r="AD48" s="204"/>
      <c r="AE48" s="205"/>
      <c r="AF48" s="206"/>
      <c r="AG48" s="5"/>
    </row>
    <row r="49" spans="1:33" ht="26.45" customHeight="1" x14ac:dyDescent="0.25">
      <c r="A49" s="135"/>
      <c r="B49" s="120"/>
      <c r="C49" s="122" t="s">
        <v>79</v>
      </c>
      <c r="D49" s="122"/>
      <c r="E49" s="122"/>
      <c r="F49" s="125"/>
      <c r="G49" s="123"/>
      <c r="H49" s="53"/>
      <c r="I49" s="53"/>
      <c r="J49" s="140"/>
      <c r="K49" s="140"/>
      <c r="L49" s="140"/>
      <c r="M49" s="53"/>
      <c r="N49" s="55"/>
      <c r="O49" s="140"/>
      <c r="P49" s="140"/>
      <c r="Q49" s="140"/>
      <c r="R49" s="53"/>
      <c r="S49" s="53"/>
      <c r="T49" s="116"/>
      <c r="U49" s="116"/>
      <c r="V49" s="116"/>
      <c r="W49" s="53"/>
      <c r="X49" s="55"/>
      <c r="Y49" s="116"/>
      <c r="Z49" s="116"/>
      <c r="AA49" s="116"/>
      <c r="AB49" s="95"/>
      <c r="AC49" s="95"/>
      <c r="AD49" s="204"/>
      <c r="AE49" s="205"/>
      <c r="AF49" s="206"/>
      <c r="AG49" s="5"/>
    </row>
    <row r="50" spans="1:33" ht="26.45" customHeight="1" x14ac:dyDescent="0.25">
      <c r="A50" s="135"/>
      <c r="B50" s="120"/>
      <c r="C50" s="122" t="s">
        <v>57</v>
      </c>
      <c r="D50" s="122"/>
      <c r="E50" s="122"/>
      <c r="F50" s="51" t="s">
        <v>114</v>
      </c>
      <c r="G50" s="123"/>
      <c r="H50" s="60"/>
      <c r="I50" s="60"/>
      <c r="J50" s="60"/>
      <c r="K50" s="60"/>
      <c r="L50" s="94"/>
      <c r="M50" s="60"/>
      <c r="N50" s="60"/>
      <c r="O50" s="60"/>
      <c r="P50" s="60"/>
      <c r="Q50" s="94"/>
      <c r="R50" s="60"/>
      <c r="S50" s="60"/>
      <c r="T50" s="60"/>
      <c r="U50" s="60"/>
      <c r="V50" s="96"/>
      <c r="W50" s="60"/>
      <c r="X50" s="60"/>
      <c r="Y50" s="60"/>
      <c r="Z50" s="60"/>
      <c r="AA50" s="96"/>
      <c r="AB50" s="95"/>
      <c r="AC50" s="95"/>
      <c r="AD50" s="134"/>
      <c r="AE50" s="134"/>
      <c r="AF50" s="134"/>
      <c r="AG50" s="5"/>
    </row>
    <row r="51" spans="1:33" ht="32.1" customHeight="1" x14ac:dyDescent="0.25">
      <c r="A51" s="135"/>
      <c r="B51" s="120"/>
      <c r="C51" s="121" t="s">
        <v>115</v>
      </c>
      <c r="D51" s="50" t="s">
        <v>116</v>
      </c>
      <c r="E51" s="121" t="s">
        <v>117</v>
      </c>
      <c r="F51" s="125" t="s">
        <v>118</v>
      </c>
      <c r="G51" s="123"/>
      <c r="H51" s="73"/>
      <c r="I51" s="73"/>
      <c r="J51" s="145"/>
      <c r="K51" s="146"/>
      <c r="L51" s="147"/>
      <c r="M51" s="73"/>
      <c r="N51" s="73"/>
      <c r="O51" s="142"/>
      <c r="P51" s="143"/>
      <c r="Q51" s="147"/>
      <c r="R51" s="73"/>
      <c r="S51" s="73"/>
      <c r="T51" s="145"/>
      <c r="U51" s="146"/>
      <c r="V51" s="147"/>
      <c r="W51" s="73"/>
      <c r="X51" s="73"/>
      <c r="Y51" s="145"/>
      <c r="Z51" s="146"/>
      <c r="AA51" s="147"/>
      <c r="AB51" s="74"/>
      <c r="AC51" s="74"/>
      <c r="AD51" s="134"/>
      <c r="AE51" s="134"/>
      <c r="AF51" s="134"/>
      <c r="AG51" s="5"/>
    </row>
    <row r="52" spans="1:33" ht="31.5" customHeight="1" x14ac:dyDescent="0.25">
      <c r="A52" s="135"/>
      <c r="B52" s="120"/>
      <c r="C52" s="121"/>
      <c r="D52" s="50" t="s">
        <v>119</v>
      </c>
      <c r="E52" s="121"/>
      <c r="F52" s="125"/>
      <c r="G52" s="116"/>
      <c r="H52" s="53"/>
      <c r="I52" s="53"/>
      <c r="J52" s="145"/>
      <c r="K52" s="146"/>
      <c r="L52" s="147"/>
      <c r="M52" s="53"/>
      <c r="N52" s="53"/>
      <c r="O52" s="145"/>
      <c r="P52" s="146"/>
      <c r="Q52" s="147"/>
      <c r="R52" s="53"/>
      <c r="S52" s="53"/>
      <c r="T52" s="145"/>
      <c r="U52" s="146"/>
      <c r="V52" s="147"/>
      <c r="W52" s="53"/>
      <c r="X52" s="53"/>
      <c r="Y52" s="145"/>
      <c r="Z52" s="146"/>
      <c r="AA52" s="147"/>
      <c r="AB52" s="58"/>
      <c r="AC52" s="58"/>
      <c r="AD52" s="134"/>
      <c r="AE52" s="134"/>
      <c r="AF52" s="134"/>
      <c r="AG52" s="5"/>
    </row>
    <row r="53" spans="1:33" ht="20.45" customHeight="1" x14ac:dyDescent="0.25">
      <c r="A53" s="135"/>
      <c r="B53" s="122" t="s">
        <v>120</v>
      </c>
      <c r="C53" s="122" t="s">
        <v>121</v>
      </c>
      <c r="D53" s="122" t="s">
        <v>122</v>
      </c>
      <c r="E53" s="122" t="s">
        <v>123</v>
      </c>
      <c r="F53" s="51" t="s">
        <v>124</v>
      </c>
      <c r="G53" s="123"/>
      <c r="H53" s="75"/>
      <c r="I53" s="75"/>
      <c r="J53" s="145"/>
      <c r="K53" s="146"/>
      <c r="L53" s="147"/>
      <c r="M53" s="75"/>
      <c r="N53" s="75"/>
      <c r="O53" s="145"/>
      <c r="P53" s="146"/>
      <c r="Q53" s="147"/>
      <c r="R53" s="53"/>
      <c r="S53" s="53"/>
      <c r="T53" s="145"/>
      <c r="U53" s="146"/>
      <c r="V53" s="147"/>
      <c r="W53" s="53"/>
      <c r="X53" s="53"/>
      <c r="Y53" s="145"/>
      <c r="Z53" s="146"/>
      <c r="AA53" s="147"/>
      <c r="AB53" s="58"/>
      <c r="AC53" s="58"/>
      <c r="AD53" s="134"/>
      <c r="AE53" s="134"/>
      <c r="AF53" s="134"/>
      <c r="AG53" s="5"/>
    </row>
    <row r="54" spans="1:33" ht="20.45" customHeight="1" x14ac:dyDescent="0.25">
      <c r="A54" s="135"/>
      <c r="B54" s="122"/>
      <c r="C54" s="122"/>
      <c r="D54" s="122"/>
      <c r="E54" s="122"/>
      <c r="F54" s="51" t="s">
        <v>109</v>
      </c>
      <c r="G54" s="123"/>
      <c r="H54" s="75"/>
      <c r="I54" s="75"/>
      <c r="J54" s="145"/>
      <c r="K54" s="146"/>
      <c r="L54" s="147"/>
      <c r="M54" s="75"/>
      <c r="N54" s="75"/>
      <c r="O54" s="145"/>
      <c r="P54" s="146"/>
      <c r="Q54" s="147"/>
      <c r="R54" s="53"/>
      <c r="S54" s="53"/>
      <c r="T54" s="145"/>
      <c r="U54" s="146"/>
      <c r="V54" s="147"/>
      <c r="W54" s="53"/>
      <c r="X54" s="53"/>
      <c r="Y54" s="145"/>
      <c r="Z54" s="146"/>
      <c r="AA54" s="147"/>
      <c r="AB54" s="58"/>
      <c r="AC54" s="58"/>
      <c r="AD54" s="134"/>
      <c r="AE54" s="134"/>
      <c r="AF54" s="134"/>
      <c r="AG54" s="5"/>
    </row>
    <row r="55" spans="1:33" ht="20.45" customHeight="1" x14ac:dyDescent="0.25">
      <c r="A55" s="135"/>
      <c r="B55" s="122"/>
      <c r="C55" s="122"/>
      <c r="D55" s="122"/>
      <c r="E55" s="138"/>
      <c r="F55" s="72" t="s">
        <v>110</v>
      </c>
      <c r="G55" s="123"/>
      <c r="H55" s="75"/>
      <c r="I55" s="75"/>
      <c r="J55" s="145"/>
      <c r="K55" s="146"/>
      <c r="L55" s="147"/>
      <c r="M55" s="75"/>
      <c r="N55" s="75"/>
      <c r="O55" s="145"/>
      <c r="P55" s="146"/>
      <c r="Q55" s="147"/>
      <c r="R55" s="53"/>
      <c r="S55" s="53"/>
      <c r="T55" s="145"/>
      <c r="U55" s="146"/>
      <c r="V55" s="147"/>
      <c r="W55" s="53"/>
      <c r="X55" s="53"/>
      <c r="Y55" s="145"/>
      <c r="Z55" s="146"/>
      <c r="AA55" s="147"/>
      <c r="AB55" s="58"/>
      <c r="AC55" s="58"/>
      <c r="AD55" s="134"/>
      <c r="AE55" s="134"/>
      <c r="AF55" s="134"/>
      <c r="AG55" s="5"/>
    </row>
    <row r="56" spans="1:33" ht="20.45" customHeight="1" x14ac:dyDescent="0.25">
      <c r="A56" s="135"/>
      <c r="B56" s="122"/>
      <c r="C56" s="122"/>
      <c r="D56" s="122"/>
      <c r="E56" s="138"/>
      <c r="F56" s="72" t="s">
        <v>111</v>
      </c>
      <c r="G56" s="123"/>
      <c r="H56" s="75"/>
      <c r="I56" s="75"/>
      <c r="J56" s="145"/>
      <c r="K56" s="146"/>
      <c r="L56" s="147"/>
      <c r="M56" s="75"/>
      <c r="N56" s="75"/>
      <c r="O56" s="145"/>
      <c r="P56" s="146"/>
      <c r="Q56" s="147"/>
      <c r="R56" s="53"/>
      <c r="S56" s="53"/>
      <c r="T56" s="145"/>
      <c r="U56" s="146"/>
      <c r="V56" s="147"/>
      <c r="W56" s="53"/>
      <c r="X56" s="53"/>
      <c r="Y56" s="145"/>
      <c r="Z56" s="146"/>
      <c r="AA56" s="147"/>
      <c r="AB56" s="58"/>
      <c r="AC56" s="58"/>
      <c r="AD56" s="134"/>
      <c r="AE56" s="134"/>
      <c r="AF56" s="134"/>
      <c r="AG56" s="5"/>
    </row>
    <row r="57" spans="1:33" ht="26.45" customHeight="1" x14ac:dyDescent="0.25">
      <c r="A57" s="135"/>
      <c r="B57" s="122"/>
      <c r="C57" s="121" t="s">
        <v>126</v>
      </c>
      <c r="D57" s="122"/>
      <c r="E57" s="138" t="s">
        <v>127</v>
      </c>
      <c r="F57" s="72" t="s">
        <v>128</v>
      </c>
      <c r="G57" s="123"/>
      <c r="H57" s="73"/>
      <c r="I57" s="73"/>
      <c r="J57" s="145"/>
      <c r="K57" s="146"/>
      <c r="L57" s="147"/>
      <c r="M57" s="73"/>
      <c r="N57" s="73"/>
      <c r="O57" s="145"/>
      <c r="P57" s="146"/>
      <c r="Q57" s="147"/>
      <c r="R57" s="73"/>
      <c r="S57" s="73"/>
      <c r="T57" s="145"/>
      <c r="U57" s="146"/>
      <c r="V57" s="147"/>
      <c r="W57" s="73"/>
      <c r="X57" s="73"/>
      <c r="Y57" s="145"/>
      <c r="Z57" s="146"/>
      <c r="AA57" s="147"/>
      <c r="AB57" s="74"/>
      <c r="AC57" s="74"/>
      <c r="AD57" s="134"/>
      <c r="AE57" s="134"/>
      <c r="AF57" s="134"/>
      <c r="AG57" s="5"/>
    </row>
    <row r="58" spans="1:33" ht="26.45" customHeight="1" x14ac:dyDescent="0.25">
      <c r="A58" s="135"/>
      <c r="B58" s="122"/>
      <c r="C58" s="121"/>
      <c r="D58" s="122"/>
      <c r="E58" s="138"/>
      <c r="F58" s="72" t="s">
        <v>133</v>
      </c>
      <c r="G58" s="116"/>
      <c r="H58" s="73"/>
      <c r="I58" s="73"/>
      <c r="J58" s="145"/>
      <c r="K58" s="146"/>
      <c r="L58" s="147"/>
      <c r="M58" s="73"/>
      <c r="N58" s="73"/>
      <c r="O58" s="145"/>
      <c r="P58" s="146"/>
      <c r="Q58" s="147"/>
      <c r="R58" s="73"/>
      <c r="S58" s="73"/>
      <c r="T58" s="145"/>
      <c r="U58" s="146"/>
      <c r="V58" s="147"/>
      <c r="W58" s="73"/>
      <c r="X58" s="73"/>
      <c r="Y58" s="145"/>
      <c r="Z58" s="146"/>
      <c r="AA58" s="147"/>
      <c r="AB58" s="74"/>
      <c r="AC58" s="74"/>
      <c r="AD58" s="134"/>
      <c r="AE58" s="134"/>
      <c r="AF58" s="134"/>
      <c r="AG58" s="5"/>
    </row>
    <row r="59" spans="1:33" ht="26.45" customHeight="1" x14ac:dyDescent="0.25">
      <c r="A59" s="135"/>
      <c r="B59" s="122"/>
      <c r="C59" s="121"/>
      <c r="D59" s="122"/>
      <c r="E59" s="138"/>
      <c r="F59" s="72" t="s">
        <v>94</v>
      </c>
      <c r="G59" s="116"/>
      <c r="H59" s="76"/>
      <c r="I59" s="76"/>
      <c r="J59" s="145"/>
      <c r="K59" s="146"/>
      <c r="L59" s="147"/>
      <c r="M59" s="63"/>
      <c r="N59" s="63"/>
      <c r="O59" s="145"/>
      <c r="P59" s="146"/>
      <c r="Q59" s="147"/>
      <c r="R59" s="77"/>
      <c r="S59" s="77"/>
      <c r="T59" s="145"/>
      <c r="U59" s="146"/>
      <c r="V59" s="147"/>
      <c r="W59" s="53"/>
      <c r="X59" s="53"/>
      <c r="Y59" s="145"/>
      <c r="Z59" s="146"/>
      <c r="AA59" s="147"/>
      <c r="AB59" s="58"/>
      <c r="AC59" s="58"/>
      <c r="AD59" s="134"/>
      <c r="AE59" s="134"/>
      <c r="AF59" s="134"/>
      <c r="AG59" s="5"/>
    </row>
    <row r="60" spans="1:33" ht="26.45" customHeight="1" x14ac:dyDescent="0.25">
      <c r="A60" s="135"/>
      <c r="B60" s="122"/>
      <c r="C60" s="121"/>
      <c r="D60" s="122"/>
      <c r="E60" s="138"/>
      <c r="F60" s="72" t="s">
        <v>131</v>
      </c>
      <c r="G60" s="116"/>
      <c r="H60" s="73"/>
      <c r="I60" s="77"/>
      <c r="J60" s="145"/>
      <c r="K60" s="146"/>
      <c r="L60" s="147"/>
      <c r="M60" s="78"/>
      <c r="N60" s="78"/>
      <c r="O60" s="145"/>
      <c r="P60" s="146"/>
      <c r="Q60" s="147"/>
      <c r="R60" s="78"/>
      <c r="S60" s="78"/>
      <c r="T60" s="145"/>
      <c r="U60" s="146"/>
      <c r="V60" s="147"/>
      <c r="W60" s="53"/>
      <c r="X60" s="53"/>
      <c r="Y60" s="145"/>
      <c r="Z60" s="146"/>
      <c r="AA60" s="147"/>
      <c r="AB60" s="58"/>
      <c r="AC60" s="58"/>
      <c r="AD60" s="134"/>
      <c r="AE60" s="134"/>
      <c r="AF60" s="134"/>
      <c r="AG60" s="5"/>
    </row>
    <row r="61" spans="1:33" ht="26.45" customHeight="1" x14ac:dyDescent="0.25">
      <c r="A61" s="135"/>
      <c r="B61" s="122"/>
      <c r="C61" s="121"/>
      <c r="D61" s="122"/>
      <c r="E61" s="138"/>
      <c r="F61" s="72" t="s">
        <v>132</v>
      </c>
      <c r="G61" s="116"/>
      <c r="H61" s="73"/>
      <c r="I61" s="73"/>
      <c r="J61" s="145"/>
      <c r="K61" s="146"/>
      <c r="L61" s="147"/>
      <c r="M61" s="73"/>
      <c r="N61" s="73"/>
      <c r="O61" s="145"/>
      <c r="P61" s="146"/>
      <c r="Q61" s="147"/>
      <c r="R61" s="73"/>
      <c r="S61" s="73"/>
      <c r="T61" s="145"/>
      <c r="U61" s="146"/>
      <c r="V61" s="147"/>
      <c r="W61" s="73"/>
      <c r="X61" s="73"/>
      <c r="Y61" s="145"/>
      <c r="Z61" s="146"/>
      <c r="AA61" s="147"/>
      <c r="AB61" s="74"/>
      <c r="AC61" s="74"/>
      <c r="AD61" s="134"/>
      <c r="AE61" s="134"/>
      <c r="AF61" s="134"/>
      <c r="AG61" s="5"/>
    </row>
    <row r="62" spans="1:33" ht="26.45" customHeight="1" x14ac:dyDescent="0.25">
      <c r="A62" s="135"/>
      <c r="B62" s="122"/>
      <c r="C62" s="121"/>
      <c r="D62" s="122"/>
      <c r="E62" s="138"/>
      <c r="F62" s="72" t="s">
        <v>133</v>
      </c>
      <c r="G62" s="116"/>
      <c r="H62" s="73"/>
      <c r="I62" s="73"/>
      <c r="J62" s="145"/>
      <c r="K62" s="146"/>
      <c r="L62" s="147"/>
      <c r="M62" s="73"/>
      <c r="N62" s="73"/>
      <c r="O62" s="145"/>
      <c r="P62" s="146"/>
      <c r="Q62" s="147"/>
      <c r="R62" s="73"/>
      <c r="S62" s="73"/>
      <c r="T62" s="145"/>
      <c r="U62" s="146"/>
      <c r="V62" s="147"/>
      <c r="W62" s="73"/>
      <c r="X62" s="73"/>
      <c r="Y62" s="145"/>
      <c r="Z62" s="146"/>
      <c r="AA62" s="147"/>
      <c r="AB62" s="74"/>
      <c r="AC62" s="74"/>
      <c r="AD62" s="134"/>
      <c r="AE62" s="134"/>
      <c r="AF62" s="134"/>
      <c r="AG62" s="5"/>
    </row>
    <row r="63" spans="1:33" ht="26.45" customHeight="1" x14ac:dyDescent="0.25">
      <c r="A63" s="135"/>
      <c r="B63" s="122"/>
      <c r="C63" s="121"/>
      <c r="D63" s="122"/>
      <c r="E63" s="138"/>
      <c r="F63" s="72" t="s">
        <v>131</v>
      </c>
      <c r="G63" s="116"/>
      <c r="H63" s="73"/>
      <c r="I63" s="73"/>
      <c r="J63" s="145"/>
      <c r="K63" s="146"/>
      <c r="L63" s="147"/>
      <c r="M63" s="73"/>
      <c r="N63" s="73"/>
      <c r="O63" s="145"/>
      <c r="P63" s="146"/>
      <c r="Q63" s="147"/>
      <c r="R63" s="73"/>
      <c r="S63" s="73"/>
      <c r="T63" s="145"/>
      <c r="U63" s="146"/>
      <c r="V63" s="147"/>
      <c r="W63" s="63"/>
      <c r="X63" s="63"/>
      <c r="Y63" s="145"/>
      <c r="Z63" s="146"/>
      <c r="AA63" s="147"/>
      <c r="AB63" s="74"/>
      <c r="AC63" s="74"/>
      <c r="AD63" s="134"/>
      <c r="AE63" s="134"/>
      <c r="AF63" s="134"/>
      <c r="AG63" s="5"/>
    </row>
    <row r="64" spans="1:33" ht="26.45" customHeight="1" x14ac:dyDescent="0.25">
      <c r="A64" s="135"/>
      <c r="B64" s="122"/>
      <c r="C64" s="121" t="s">
        <v>126</v>
      </c>
      <c r="D64" s="122"/>
      <c r="E64" s="141" t="s">
        <v>134</v>
      </c>
      <c r="F64" s="72" t="s">
        <v>317</v>
      </c>
      <c r="G64" s="116"/>
      <c r="H64" s="73"/>
      <c r="I64" s="73"/>
      <c r="J64" s="145"/>
      <c r="K64" s="146"/>
      <c r="L64" s="147"/>
      <c r="M64" s="73"/>
      <c r="N64" s="73"/>
      <c r="O64" s="145"/>
      <c r="P64" s="146"/>
      <c r="Q64" s="147"/>
      <c r="R64" s="73"/>
      <c r="S64" s="73"/>
      <c r="T64" s="145"/>
      <c r="U64" s="146"/>
      <c r="V64" s="147"/>
      <c r="W64" s="63"/>
      <c r="X64" s="63"/>
      <c r="Y64" s="145"/>
      <c r="Z64" s="146"/>
      <c r="AA64" s="147"/>
      <c r="AB64" s="74"/>
      <c r="AC64" s="74"/>
      <c r="AD64" s="134"/>
      <c r="AE64" s="134"/>
      <c r="AF64" s="134"/>
      <c r="AG64" s="5"/>
    </row>
    <row r="65" spans="1:33" ht="26.45" customHeight="1" x14ac:dyDescent="0.25">
      <c r="A65" s="135"/>
      <c r="B65" s="122"/>
      <c r="C65" s="121"/>
      <c r="D65" s="122"/>
      <c r="E65" s="141"/>
      <c r="F65" s="72" t="s">
        <v>136</v>
      </c>
      <c r="G65" s="116"/>
      <c r="H65" s="73"/>
      <c r="I65" s="73"/>
      <c r="J65" s="145"/>
      <c r="K65" s="146"/>
      <c r="L65" s="147"/>
      <c r="M65" s="73"/>
      <c r="N65" s="73"/>
      <c r="O65" s="145"/>
      <c r="P65" s="146"/>
      <c r="Q65" s="147"/>
      <c r="R65" s="73"/>
      <c r="S65" s="73"/>
      <c r="T65" s="145"/>
      <c r="U65" s="146"/>
      <c r="V65" s="147"/>
      <c r="W65" s="63"/>
      <c r="X65" s="63"/>
      <c r="Y65" s="145"/>
      <c r="Z65" s="146"/>
      <c r="AA65" s="147"/>
      <c r="AB65" s="74"/>
      <c r="AC65" s="74"/>
      <c r="AD65" s="134"/>
      <c r="AE65" s="134"/>
      <c r="AF65" s="134"/>
      <c r="AG65" s="5"/>
    </row>
    <row r="66" spans="1:33" ht="26.45" customHeight="1" x14ac:dyDescent="0.25">
      <c r="A66" s="135"/>
      <c r="B66" s="122"/>
      <c r="C66" s="122" t="s">
        <v>137</v>
      </c>
      <c r="D66" s="122"/>
      <c r="E66" s="70" t="s">
        <v>123</v>
      </c>
      <c r="F66" s="72" t="s">
        <v>110</v>
      </c>
      <c r="G66" s="116"/>
      <c r="H66" s="73"/>
      <c r="I66" s="73"/>
      <c r="J66" s="145"/>
      <c r="K66" s="146"/>
      <c r="L66" s="147"/>
      <c r="M66" s="73"/>
      <c r="N66" s="73"/>
      <c r="O66" s="145"/>
      <c r="P66" s="146"/>
      <c r="Q66" s="147"/>
      <c r="R66" s="55"/>
      <c r="S66" s="53"/>
      <c r="T66" s="145"/>
      <c r="U66" s="146"/>
      <c r="V66" s="147"/>
      <c r="W66" s="63"/>
      <c r="X66" s="63"/>
      <c r="Y66" s="145"/>
      <c r="Z66" s="146"/>
      <c r="AA66" s="147"/>
      <c r="AB66" s="74"/>
      <c r="AC66" s="74"/>
      <c r="AD66" s="134"/>
      <c r="AE66" s="134"/>
      <c r="AF66" s="134"/>
      <c r="AG66" s="5"/>
    </row>
    <row r="67" spans="1:33" ht="26.45" customHeight="1" x14ac:dyDescent="0.25">
      <c r="A67" s="135"/>
      <c r="B67" s="122"/>
      <c r="C67" s="122"/>
      <c r="D67" s="122"/>
      <c r="E67" s="70" t="s">
        <v>123</v>
      </c>
      <c r="F67" s="72" t="s">
        <v>111</v>
      </c>
      <c r="G67" s="116"/>
      <c r="H67" s="73"/>
      <c r="I67" s="73"/>
      <c r="J67" s="145"/>
      <c r="K67" s="146"/>
      <c r="L67" s="147"/>
      <c r="M67" s="73"/>
      <c r="N67" s="73"/>
      <c r="O67" s="145"/>
      <c r="P67" s="146"/>
      <c r="Q67" s="147"/>
      <c r="R67" s="55"/>
      <c r="S67" s="53"/>
      <c r="T67" s="145"/>
      <c r="U67" s="146"/>
      <c r="V67" s="147"/>
      <c r="W67" s="63"/>
      <c r="X67" s="63"/>
      <c r="Y67" s="145"/>
      <c r="Z67" s="146"/>
      <c r="AA67" s="147"/>
      <c r="AB67" s="74"/>
      <c r="AC67" s="74"/>
      <c r="AD67" s="134"/>
      <c r="AE67" s="134"/>
      <c r="AF67" s="134"/>
      <c r="AG67" s="5"/>
    </row>
    <row r="68" spans="1:33" ht="26.45" customHeight="1" x14ac:dyDescent="0.25">
      <c r="A68" s="135"/>
      <c r="B68" s="122"/>
      <c r="C68" s="122"/>
      <c r="D68" s="122"/>
      <c r="E68" s="72" t="s">
        <v>138</v>
      </c>
      <c r="F68" s="72" t="s">
        <v>94</v>
      </c>
      <c r="G68" s="116"/>
      <c r="H68" s="73"/>
      <c r="I68" s="73"/>
      <c r="J68" s="145"/>
      <c r="K68" s="146"/>
      <c r="L68" s="147"/>
      <c r="M68" s="53"/>
      <c r="N68" s="53"/>
      <c r="O68" s="145"/>
      <c r="P68" s="146"/>
      <c r="Q68" s="147"/>
      <c r="R68" s="73"/>
      <c r="S68" s="73"/>
      <c r="T68" s="145"/>
      <c r="U68" s="146"/>
      <c r="V68" s="147"/>
      <c r="W68" s="63"/>
      <c r="X68" s="63"/>
      <c r="Y68" s="145"/>
      <c r="Z68" s="146"/>
      <c r="AA68" s="147"/>
      <c r="AB68" s="58"/>
      <c r="AC68" s="58"/>
      <c r="AD68" s="134"/>
      <c r="AE68" s="134"/>
      <c r="AF68" s="134"/>
      <c r="AG68" s="5"/>
    </row>
    <row r="69" spans="1:33" ht="26.45" customHeight="1" x14ac:dyDescent="0.25">
      <c r="A69" s="135"/>
      <c r="B69" s="122"/>
      <c r="C69" s="121" t="s">
        <v>139</v>
      </c>
      <c r="D69" s="122"/>
      <c r="E69" s="121" t="s">
        <v>140</v>
      </c>
      <c r="F69" s="121"/>
      <c r="G69" s="116"/>
      <c r="H69" s="73"/>
      <c r="I69" s="73"/>
      <c r="J69" s="145"/>
      <c r="K69" s="146"/>
      <c r="L69" s="147"/>
      <c r="M69" s="73"/>
      <c r="N69" s="73"/>
      <c r="O69" s="145"/>
      <c r="P69" s="146"/>
      <c r="Q69" s="147"/>
      <c r="R69" s="73"/>
      <c r="S69" s="73"/>
      <c r="T69" s="145"/>
      <c r="U69" s="146"/>
      <c r="V69" s="147"/>
      <c r="W69" s="73"/>
      <c r="X69" s="73"/>
      <c r="Y69" s="145"/>
      <c r="Z69" s="146"/>
      <c r="AA69" s="147"/>
      <c r="AB69" s="74"/>
      <c r="AC69" s="74"/>
      <c r="AD69" s="134"/>
      <c r="AE69" s="134"/>
      <c r="AF69" s="134"/>
      <c r="AG69" s="5"/>
    </row>
    <row r="70" spans="1:33" ht="26.45" customHeight="1" x14ac:dyDescent="0.25">
      <c r="A70" s="135"/>
      <c r="B70" s="122"/>
      <c r="C70" s="121"/>
      <c r="D70" s="122"/>
      <c r="E70" s="121" t="s">
        <v>141</v>
      </c>
      <c r="F70" s="121"/>
      <c r="G70" s="116"/>
      <c r="H70" s="73"/>
      <c r="I70" s="73"/>
      <c r="J70" s="145"/>
      <c r="K70" s="146"/>
      <c r="L70" s="147"/>
      <c r="M70" s="73"/>
      <c r="N70" s="73"/>
      <c r="O70" s="145"/>
      <c r="P70" s="146"/>
      <c r="Q70" s="147"/>
      <c r="R70" s="73"/>
      <c r="S70" s="73"/>
      <c r="T70" s="145"/>
      <c r="U70" s="146"/>
      <c r="V70" s="147"/>
      <c r="W70" s="73"/>
      <c r="X70" s="73"/>
      <c r="Y70" s="145"/>
      <c r="Z70" s="146"/>
      <c r="AA70" s="147"/>
      <c r="AB70" s="74"/>
      <c r="AC70" s="74"/>
      <c r="AD70" s="134"/>
      <c r="AE70" s="134"/>
      <c r="AF70" s="134"/>
      <c r="AG70" s="5"/>
    </row>
    <row r="71" spans="1:33" ht="26.45" customHeight="1" x14ac:dyDescent="0.25">
      <c r="A71" s="135"/>
      <c r="B71" s="122"/>
      <c r="C71" s="121"/>
      <c r="D71" s="122"/>
      <c r="E71" s="121" t="s">
        <v>142</v>
      </c>
      <c r="F71" s="121"/>
      <c r="G71" s="116"/>
      <c r="H71" s="73"/>
      <c r="I71" s="73"/>
      <c r="J71" s="145"/>
      <c r="K71" s="146"/>
      <c r="L71" s="147"/>
      <c r="M71" s="73"/>
      <c r="N71" s="73"/>
      <c r="O71" s="145"/>
      <c r="P71" s="146"/>
      <c r="Q71" s="147"/>
      <c r="R71" s="73"/>
      <c r="S71" s="73"/>
      <c r="T71" s="145"/>
      <c r="U71" s="146"/>
      <c r="V71" s="147"/>
      <c r="W71" s="73"/>
      <c r="X71" s="73"/>
      <c r="Y71" s="145"/>
      <c r="Z71" s="146"/>
      <c r="AA71" s="147"/>
      <c r="AB71" s="74"/>
      <c r="AC71" s="74"/>
      <c r="AD71" s="134"/>
      <c r="AE71" s="134"/>
      <c r="AF71" s="134"/>
      <c r="AG71" s="5"/>
    </row>
    <row r="72" spans="1:33" ht="26.45" customHeight="1" x14ac:dyDescent="0.25">
      <c r="A72" s="135"/>
      <c r="B72" s="122"/>
      <c r="C72" s="121"/>
      <c r="D72" s="122"/>
      <c r="E72" s="121" t="s">
        <v>143</v>
      </c>
      <c r="F72" s="121"/>
      <c r="G72" s="116"/>
      <c r="H72" s="73"/>
      <c r="I72" s="73"/>
      <c r="J72" s="145"/>
      <c r="K72" s="146"/>
      <c r="L72" s="147"/>
      <c r="M72" s="73"/>
      <c r="N72" s="73"/>
      <c r="O72" s="145"/>
      <c r="P72" s="146"/>
      <c r="Q72" s="147"/>
      <c r="R72" s="73"/>
      <c r="S72" s="73"/>
      <c r="T72" s="145"/>
      <c r="U72" s="146"/>
      <c r="V72" s="147"/>
      <c r="W72" s="73"/>
      <c r="X72" s="73"/>
      <c r="Y72" s="145"/>
      <c r="Z72" s="146"/>
      <c r="AA72" s="147"/>
      <c r="AB72" s="74"/>
      <c r="AC72" s="74"/>
      <c r="AD72" s="134"/>
      <c r="AE72" s="134"/>
      <c r="AF72" s="134"/>
      <c r="AG72" s="5"/>
    </row>
    <row r="73" spans="1:33" ht="26.45" customHeight="1" x14ac:dyDescent="0.25">
      <c r="A73" s="135"/>
      <c r="B73" s="122"/>
      <c r="C73" s="121"/>
      <c r="D73" s="122" t="s">
        <v>57</v>
      </c>
      <c r="E73" s="121" t="s">
        <v>144</v>
      </c>
      <c r="F73" s="121"/>
      <c r="G73" s="116"/>
      <c r="H73" s="65"/>
      <c r="I73" s="65"/>
      <c r="J73" s="145"/>
      <c r="K73" s="146"/>
      <c r="L73" s="147"/>
      <c r="M73" s="60"/>
      <c r="N73" s="60"/>
      <c r="O73" s="145"/>
      <c r="P73" s="146"/>
      <c r="Q73" s="147"/>
      <c r="R73" s="79"/>
      <c r="S73" s="79"/>
      <c r="T73" s="145"/>
      <c r="U73" s="146"/>
      <c r="V73" s="147"/>
      <c r="W73" s="79"/>
      <c r="X73" s="79"/>
      <c r="Y73" s="145"/>
      <c r="Z73" s="146"/>
      <c r="AA73" s="147"/>
      <c r="AB73" s="62"/>
      <c r="AC73" s="62"/>
      <c r="AD73" s="134"/>
      <c r="AE73" s="134"/>
      <c r="AF73" s="134"/>
      <c r="AG73" s="5"/>
    </row>
    <row r="74" spans="1:33" ht="26.45" customHeight="1" x14ac:dyDescent="0.25">
      <c r="A74" s="135"/>
      <c r="B74" s="122"/>
      <c r="C74" s="121"/>
      <c r="D74" s="122"/>
      <c r="E74" s="121" t="s">
        <v>145</v>
      </c>
      <c r="F74" s="121"/>
      <c r="G74" s="116"/>
      <c r="H74" s="65"/>
      <c r="I74" s="65"/>
      <c r="J74" s="145"/>
      <c r="K74" s="146"/>
      <c r="L74" s="147"/>
      <c r="M74" s="60"/>
      <c r="N74" s="60"/>
      <c r="O74" s="145"/>
      <c r="P74" s="146"/>
      <c r="Q74" s="147"/>
      <c r="R74" s="79"/>
      <c r="S74" s="79"/>
      <c r="T74" s="145"/>
      <c r="U74" s="146"/>
      <c r="V74" s="147"/>
      <c r="W74" s="79"/>
      <c r="X74" s="79"/>
      <c r="Y74" s="145"/>
      <c r="Z74" s="146"/>
      <c r="AA74" s="147"/>
      <c r="AB74" s="62"/>
      <c r="AC74" s="62"/>
      <c r="AD74" s="134"/>
      <c r="AE74" s="134"/>
      <c r="AF74" s="134"/>
      <c r="AG74" s="5"/>
    </row>
    <row r="75" spans="1:33" ht="26.45" customHeight="1" x14ac:dyDescent="0.25">
      <c r="A75" s="135"/>
      <c r="B75" s="122"/>
      <c r="C75" s="121"/>
      <c r="D75" s="122"/>
      <c r="E75" s="121" t="s">
        <v>146</v>
      </c>
      <c r="F75" s="121"/>
      <c r="G75" s="116"/>
      <c r="H75" s="65"/>
      <c r="I75" s="65"/>
      <c r="J75" s="145"/>
      <c r="K75" s="146"/>
      <c r="L75" s="147"/>
      <c r="M75" s="60"/>
      <c r="N75" s="60"/>
      <c r="O75" s="145"/>
      <c r="P75" s="146"/>
      <c r="Q75" s="147"/>
      <c r="R75" s="79"/>
      <c r="S75" s="79"/>
      <c r="T75" s="145"/>
      <c r="U75" s="146"/>
      <c r="V75" s="147"/>
      <c r="W75" s="79"/>
      <c r="X75" s="79"/>
      <c r="Y75" s="145"/>
      <c r="Z75" s="146"/>
      <c r="AA75" s="147"/>
      <c r="AB75" s="58"/>
      <c r="AC75" s="57"/>
      <c r="AD75" s="134"/>
      <c r="AE75" s="134"/>
      <c r="AF75" s="134"/>
      <c r="AG75" s="5"/>
    </row>
    <row r="76" spans="1:33" ht="33" x14ac:dyDescent="0.25">
      <c r="A76" s="135"/>
      <c r="B76" s="122"/>
      <c r="C76" s="122" t="s">
        <v>147</v>
      </c>
      <c r="D76" s="50" t="s">
        <v>148</v>
      </c>
      <c r="E76" s="122" t="s">
        <v>149</v>
      </c>
      <c r="F76" s="125" t="s">
        <v>150</v>
      </c>
      <c r="G76" s="123"/>
      <c r="H76" s="53"/>
      <c r="I76" s="53"/>
      <c r="J76" s="145"/>
      <c r="K76" s="146"/>
      <c r="L76" s="147"/>
      <c r="M76" s="53"/>
      <c r="N76" s="53"/>
      <c r="O76" s="145"/>
      <c r="P76" s="146"/>
      <c r="Q76" s="147"/>
      <c r="R76" s="53"/>
      <c r="S76" s="53"/>
      <c r="T76" s="145"/>
      <c r="U76" s="146"/>
      <c r="V76" s="147"/>
      <c r="W76" s="53"/>
      <c r="X76" s="53"/>
      <c r="Y76" s="145"/>
      <c r="Z76" s="146"/>
      <c r="AA76" s="147"/>
      <c r="AB76" s="58"/>
      <c r="AC76" s="58"/>
      <c r="AD76" s="134"/>
      <c r="AE76" s="134"/>
      <c r="AF76" s="134"/>
      <c r="AG76" s="5"/>
    </row>
    <row r="77" spans="1:33" ht="30" customHeight="1" x14ac:dyDescent="0.25">
      <c r="A77" s="135"/>
      <c r="B77" s="122"/>
      <c r="C77" s="122"/>
      <c r="D77" s="50" t="s">
        <v>151</v>
      </c>
      <c r="E77" s="122"/>
      <c r="F77" s="125"/>
      <c r="G77" s="123"/>
      <c r="H77" s="76"/>
      <c r="I77" s="76"/>
      <c r="J77" s="145"/>
      <c r="K77" s="146"/>
      <c r="L77" s="147"/>
      <c r="M77" s="76"/>
      <c r="N77" s="76"/>
      <c r="O77" s="145"/>
      <c r="P77" s="146"/>
      <c r="Q77" s="147"/>
      <c r="R77" s="76"/>
      <c r="S77" s="76"/>
      <c r="T77" s="145"/>
      <c r="U77" s="146"/>
      <c r="V77" s="147"/>
      <c r="W77" s="76"/>
      <c r="X77" s="76"/>
      <c r="Y77" s="145"/>
      <c r="Z77" s="146"/>
      <c r="AA77" s="147"/>
      <c r="AB77" s="80"/>
      <c r="AC77" s="80"/>
      <c r="AD77" s="134"/>
      <c r="AE77" s="134"/>
      <c r="AF77" s="134"/>
      <c r="AG77" s="5"/>
    </row>
    <row r="78" spans="1:33" ht="33" x14ac:dyDescent="0.25">
      <c r="A78" s="135"/>
      <c r="B78" s="122"/>
      <c r="C78" s="122"/>
      <c r="D78" s="50" t="s">
        <v>148</v>
      </c>
      <c r="E78" s="122"/>
      <c r="F78" s="125" t="s">
        <v>152</v>
      </c>
      <c r="G78" s="123"/>
      <c r="H78" s="53"/>
      <c r="I78" s="53"/>
      <c r="J78" s="145"/>
      <c r="K78" s="146"/>
      <c r="L78" s="147"/>
      <c r="M78" s="53"/>
      <c r="N78" s="53"/>
      <c r="O78" s="145"/>
      <c r="P78" s="146"/>
      <c r="Q78" s="147"/>
      <c r="R78" s="53"/>
      <c r="S78" s="53"/>
      <c r="T78" s="145"/>
      <c r="U78" s="146"/>
      <c r="V78" s="147"/>
      <c r="W78" s="53"/>
      <c r="X78" s="53"/>
      <c r="Y78" s="145"/>
      <c r="Z78" s="146"/>
      <c r="AA78" s="147"/>
      <c r="AB78" s="58"/>
      <c r="AC78" s="58"/>
      <c r="AD78" s="134"/>
      <c r="AE78" s="134"/>
      <c r="AF78" s="134"/>
      <c r="AG78" s="5"/>
    </row>
    <row r="79" spans="1:33" ht="30" customHeight="1" x14ac:dyDescent="0.25">
      <c r="A79" s="135"/>
      <c r="B79" s="122"/>
      <c r="C79" s="122"/>
      <c r="D79" s="50" t="s">
        <v>151</v>
      </c>
      <c r="E79" s="122"/>
      <c r="F79" s="125"/>
      <c r="G79" s="123"/>
      <c r="H79" s="76"/>
      <c r="I79" s="76"/>
      <c r="J79" s="148"/>
      <c r="K79" s="149"/>
      <c r="L79" s="150"/>
      <c r="M79" s="76"/>
      <c r="N79" s="76"/>
      <c r="O79" s="148"/>
      <c r="P79" s="149"/>
      <c r="Q79" s="150"/>
      <c r="R79" s="76"/>
      <c r="S79" s="76"/>
      <c r="T79" s="148"/>
      <c r="U79" s="149"/>
      <c r="V79" s="150"/>
      <c r="W79" s="76"/>
      <c r="X79" s="76"/>
      <c r="Y79" s="148"/>
      <c r="Z79" s="149"/>
      <c r="AA79" s="150"/>
      <c r="AB79" s="80"/>
      <c r="AC79" s="80"/>
      <c r="AD79" s="134"/>
      <c r="AE79" s="134"/>
      <c r="AF79" s="134"/>
      <c r="AG79" s="5"/>
    </row>
    <row r="80" spans="1:33" ht="21.6" customHeight="1" x14ac:dyDescent="0.25">
      <c r="A80" s="135"/>
      <c r="B80" s="122"/>
      <c r="C80" s="122" t="s">
        <v>65</v>
      </c>
      <c r="D80" s="122"/>
      <c r="E80" s="122"/>
      <c r="F80" s="125" t="s">
        <v>153</v>
      </c>
      <c r="G80" s="123"/>
      <c r="H80" s="53"/>
      <c r="I80" s="53"/>
      <c r="J80" s="116"/>
      <c r="K80" s="116"/>
      <c r="L80" s="116"/>
      <c r="M80" s="53"/>
      <c r="N80" s="53"/>
      <c r="O80" s="116"/>
      <c r="P80" s="116"/>
      <c r="Q80" s="116"/>
      <c r="R80" s="53"/>
      <c r="S80" s="53"/>
      <c r="T80" s="116"/>
      <c r="U80" s="116"/>
      <c r="V80" s="116"/>
      <c r="W80" s="53"/>
      <c r="X80" s="53"/>
      <c r="Y80" s="116"/>
      <c r="Z80" s="116"/>
      <c r="AA80" s="116"/>
      <c r="AB80" s="58"/>
      <c r="AC80" s="58"/>
      <c r="AD80" s="132"/>
      <c r="AE80" s="132"/>
      <c r="AF80" s="132"/>
      <c r="AG80" s="5"/>
    </row>
    <row r="81" spans="1:33" ht="21.6" customHeight="1" x14ac:dyDescent="0.25">
      <c r="A81" s="135"/>
      <c r="B81" s="122"/>
      <c r="C81" s="122" t="s">
        <v>79</v>
      </c>
      <c r="D81" s="122"/>
      <c r="E81" s="122"/>
      <c r="F81" s="125"/>
      <c r="G81" s="123"/>
      <c r="H81" s="53"/>
      <c r="I81" s="53"/>
      <c r="J81" s="140"/>
      <c r="K81" s="140"/>
      <c r="L81" s="140"/>
      <c r="M81" s="53"/>
      <c r="N81" s="55"/>
      <c r="O81" s="140"/>
      <c r="P81" s="140"/>
      <c r="Q81" s="140"/>
      <c r="R81" s="53"/>
      <c r="S81" s="53"/>
      <c r="T81" s="140"/>
      <c r="U81" s="140"/>
      <c r="V81" s="140"/>
      <c r="W81" s="53"/>
      <c r="X81" s="55"/>
      <c r="Y81" s="140"/>
      <c r="Z81" s="140"/>
      <c r="AA81" s="140"/>
      <c r="AB81" s="67"/>
      <c r="AC81" s="67"/>
      <c r="AD81" s="132"/>
      <c r="AE81" s="132"/>
      <c r="AF81" s="132"/>
      <c r="AG81" s="5"/>
    </row>
    <row r="82" spans="1:33" ht="32.450000000000003" customHeight="1" x14ac:dyDescent="0.25">
      <c r="A82" s="135"/>
      <c r="B82" s="122"/>
      <c r="C82" s="138" t="s">
        <v>57</v>
      </c>
      <c r="D82" s="138"/>
      <c r="E82" s="138"/>
      <c r="F82" s="49" t="s">
        <v>154</v>
      </c>
      <c r="G82" s="123"/>
      <c r="H82" s="65"/>
      <c r="I82" s="65"/>
      <c r="J82" s="219"/>
      <c r="K82" s="220"/>
      <c r="L82" s="221"/>
      <c r="M82" s="60"/>
      <c r="N82" s="54"/>
      <c r="O82" s="142"/>
      <c r="P82" s="143"/>
      <c r="Q82" s="144"/>
      <c r="R82" s="60"/>
      <c r="S82" s="60"/>
      <c r="T82" s="142"/>
      <c r="U82" s="143"/>
      <c r="V82" s="144"/>
      <c r="W82" s="60"/>
      <c r="X82" s="60"/>
      <c r="Y82" s="142"/>
      <c r="Z82" s="143"/>
      <c r="AA82" s="144"/>
      <c r="AB82" s="62"/>
      <c r="AC82" s="62"/>
      <c r="AD82" s="134"/>
      <c r="AE82" s="134"/>
      <c r="AF82" s="134"/>
      <c r="AG82" s="5"/>
    </row>
    <row r="83" spans="1:33" ht="32.450000000000003" customHeight="1" x14ac:dyDescent="0.25">
      <c r="A83" s="135"/>
      <c r="B83" s="122"/>
      <c r="C83" s="138"/>
      <c r="D83" s="138"/>
      <c r="E83" s="138"/>
      <c r="F83" s="49" t="s">
        <v>155</v>
      </c>
      <c r="G83" s="123"/>
      <c r="H83" s="65"/>
      <c r="I83" s="65"/>
      <c r="J83" s="222"/>
      <c r="K83" s="223"/>
      <c r="L83" s="224"/>
      <c r="M83" s="60"/>
      <c r="N83" s="54"/>
      <c r="O83" s="148"/>
      <c r="P83" s="149"/>
      <c r="Q83" s="150"/>
      <c r="R83" s="60"/>
      <c r="S83" s="60"/>
      <c r="T83" s="148"/>
      <c r="U83" s="149"/>
      <c r="V83" s="150"/>
      <c r="W83" s="60"/>
      <c r="X83" s="60"/>
      <c r="Y83" s="148"/>
      <c r="Z83" s="149"/>
      <c r="AA83" s="150"/>
      <c r="AB83" s="62"/>
      <c r="AC83" s="62"/>
      <c r="AD83" s="134"/>
      <c r="AE83" s="134"/>
      <c r="AF83" s="134"/>
      <c r="AG83" s="5"/>
    </row>
    <row r="84" spans="1:33" ht="32.450000000000003" customHeight="1" x14ac:dyDescent="0.25">
      <c r="A84" s="135"/>
      <c r="B84" s="121" t="s">
        <v>156</v>
      </c>
      <c r="C84" s="122" t="s">
        <v>157</v>
      </c>
      <c r="D84" s="122" t="s">
        <v>158</v>
      </c>
      <c r="E84" s="121" t="s">
        <v>156</v>
      </c>
      <c r="F84" s="51" t="s">
        <v>48</v>
      </c>
      <c r="G84" s="116"/>
      <c r="H84" s="51"/>
      <c r="I84" s="51"/>
      <c r="J84" s="51"/>
      <c r="K84" s="51"/>
      <c r="L84" s="51"/>
      <c r="M84" s="51"/>
      <c r="N84" s="51"/>
      <c r="O84" s="51"/>
      <c r="P84" s="51"/>
      <c r="Q84" s="51"/>
      <c r="R84" s="51"/>
      <c r="S84" s="51"/>
      <c r="T84" s="51"/>
      <c r="U84" s="51"/>
      <c r="V84" s="51"/>
      <c r="W84" s="51"/>
      <c r="X84" s="51"/>
      <c r="Y84" s="51"/>
      <c r="Z84" s="51"/>
      <c r="AA84" s="51"/>
      <c r="AB84" s="58"/>
      <c r="AC84" s="58"/>
      <c r="AD84" s="58"/>
      <c r="AE84" s="58"/>
      <c r="AF84" s="82"/>
      <c r="AG84" s="5"/>
    </row>
    <row r="85" spans="1:33" ht="32.450000000000003" customHeight="1" x14ac:dyDescent="0.25">
      <c r="A85" s="135"/>
      <c r="B85" s="121"/>
      <c r="C85" s="122"/>
      <c r="D85" s="122"/>
      <c r="E85" s="121"/>
      <c r="F85" s="51" t="s">
        <v>50</v>
      </c>
      <c r="G85" s="123"/>
      <c r="H85" s="51"/>
      <c r="I85" s="51"/>
      <c r="J85" s="51"/>
      <c r="K85" s="51"/>
      <c r="L85" s="51"/>
      <c r="M85" s="51"/>
      <c r="N85" s="51"/>
      <c r="O85" s="51"/>
      <c r="P85" s="51"/>
      <c r="Q85" s="51"/>
      <c r="R85" s="51"/>
      <c r="S85" s="51"/>
      <c r="T85" s="51"/>
      <c r="U85" s="51"/>
      <c r="V85" s="51"/>
      <c r="W85" s="51"/>
      <c r="X85" s="51"/>
      <c r="Y85" s="51"/>
      <c r="Z85" s="51"/>
      <c r="AA85" s="51"/>
      <c r="AB85" s="58"/>
      <c r="AC85" s="58"/>
      <c r="AD85" s="162"/>
      <c r="AE85" s="163"/>
      <c r="AF85" s="164"/>
      <c r="AG85" s="5"/>
    </row>
    <row r="86" spans="1:33" ht="32.450000000000003" customHeight="1" x14ac:dyDescent="0.25">
      <c r="A86" s="135"/>
      <c r="B86" s="121"/>
      <c r="C86" s="122"/>
      <c r="D86" s="122"/>
      <c r="E86" s="121"/>
      <c r="F86" s="51" t="s">
        <v>159</v>
      </c>
      <c r="G86" s="123"/>
      <c r="H86" s="51"/>
      <c r="I86" s="51"/>
      <c r="J86" s="51"/>
      <c r="K86" s="51"/>
      <c r="L86" s="51"/>
      <c r="M86" s="51"/>
      <c r="N86" s="51"/>
      <c r="O86" s="51"/>
      <c r="P86" s="51"/>
      <c r="Q86" s="51"/>
      <c r="R86" s="51"/>
      <c r="S86" s="51"/>
      <c r="T86" s="51"/>
      <c r="U86" s="51"/>
      <c r="V86" s="51"/>
      <c r="W86" s="51"/>
      <c r="X86" s="51"/>
      <c r="Y86" s="51"/>
      <c r="Z86" s="51"/>
      <c r="AA86" s="51"/>
      <c r="AB86" s="58"/>
      <c r="AC86" s="58"/>
      <c r="AD86" s="58"/>
      <c r="AE86" s="58"/>
      <c r="AF86" s="82"/>
      <c r="AG86" s="5"/>
    </row>
    <row r="87" spans="1:33" ht="32.450000000000003" customHeight="1" x14ac:dyDescent="0.25">
      <c r="A87" s="135"/>
      <c r="B87" s="121"/>
      <c r="C87" s="122"/>
      <c r="D87" s="122"/>
      <c r="E87" s="121"/>
      <c r="F87" s="51" t="s">
        <v>160</v>
      </c>
      <c r="G87" s="123"/>
      <c r="H87" s="51"/>
      <c r="I87" s="51"/>
      <c r="J87" s="51"/>
      <c r="K87" s="51"/>
      <c r="L87" s="51"/>
      <c r="M87" s="51"/>
      <c r="N87" s="51"/>
      <c r="O87" s="51"/>
      <c r="P87" s="51"/>
      <c r="Q87" s="51"/>
      <c r="R87" s="51"/>
      <c r="S87" s="51"/>
      <c r="T87" s="51"/>
      <c r="U87" s="51"/>
      <c r="V87" s="51"/>
      <c r="W87" s="51"/>
      <c r="X87" s="51"/>
      <c r="Y87" s="51"/>
      <c r="Z87" s="51"/>
      <c r="AA87" s="51"/>
      <c r="AB87" s="58"/>
      <c r="AC87" s="58"/>
      <c r="AD87" s="162"/>
      <c r="AE87" s="163"/>
      <c r="AF87" s="164"/>
      <c r="AG87" s="5"/>
    </row>
    <row r="88" spans="1:33" ht="32.450000000000003" customHeight="1" x14ac:dyDescent="0.25">
      <c r="A88" s="135"/>
      <c r="B88" s="121"/>
      <c r="C88" s="122"/>
      <c r="D88" s="122"/>
      <c r="E88" s="121"/>
      <c r="F88" s="51" t="s">
        <v>318</v>
      </c>
      <c r="G88" s="123"/>
      <c r="H88" s="51"/>
      <c r="I88" s="51"/>
      <c r="J88" s="51"/>
      <c r="K88" s="51"/>
      <c r="L88" s="51"/>
      <c r="M88" s="51"/>
      <c r="N88" s="51"/>
      <c r="O88" s="51"/>
      <c r="P88" s="51"/>
      <c r="Q88" s="51"/>
      <c r="R88" s="51"/>
      <c r="S88" s="51"/>
      <c r="T88" s="51"/>
      <c r="U88" s="51"/>
      <c r="V88" s="51"/>
      <c r="W88" s="51"/>
      <c r="X88" s="51"/>
      <c r="Y88" s="51"/>
      <c r="Z88" s="51"/>
      <c r="AA88" s="51"/>
      <c r="AB88" s="58"/>
      <c r="AC88" s="58"/>
      <c r="AD88" s="58"/>
      <c r="AE88" s="58"/>
      <c r="AF88" s="58"/>
      <c r="AG88" s="5"/>
    </row>
    <row r="89" spans="1:33" ht="25.5" customHeight="1" x14ac:dyDescent="0.25">
      <c r="A89" s="135"/>
      <c r="B89" s="121"/>
      <c r="C89" s="122"/>
      <c r="D89" s="122" t="s">
        <v>158</v>
      </c>
      <c r="E89" s="121" t="s">
        <v>162</v>
      </c>
      <c r="F89" s="49" t="s">
        <v>163</v>
      </c>
      <c r="G89" s="116"/>
      <c r="H89" s="51"/>
      <c r="I89" s="51"/>
      <c r="J89" s="219"/>
      <c r="K89" s="220"/>
      <c r="L89" s="221"/>
      <c r="M89" s="51"/>
      <c r="N89" s="51"/>
      <c r="O89" s="219"/>
      <c r="P89" s="220"/>
      <c r="Q89" s="221"/>
      <c r="R89" s="51"/>
      <c r="S89" s="51"/>
      <c r="T89" s="219"/>
      <c r="U89" s="220"/>
      <c r="V89" s="221"/>
      <c r="W89" s="51"/>
      <c r="X89" s="51"/>
      <c r="Y89" s="219"/>
      <c r="Z89" s="220"/>
      <c r="AA89" s="221"/>
      <c r="AB89" s="58"/>
      <c r="AC89" s="58"/>
      <c r="AD89" s="98"/>
      <c r="AE89" s="20"/>
      <c r="AF89" s="99"/>
      <c r="AG89" s="5"/>
    </row>
    <row r="90" spans="1:33" ht="25.5" customHeight="1" x14ac:dyDescent="0.25">
      <c r="A90" s="135"/>
      <c r="B90" s="121"/>
      <c r="C90" s="122"/>
      <c r="D90" s="122"/>
      <c r="E90" s="121"/>
      <c r="F90" s="49" t="s">
        <v>164</v>
      </c>
      <c r="G90" s="116"/>
      <c r="H90" s="51"/>
      <c r="I90" s="51"/>
      <c r="J90" s="225"/>
      <c r="K90" s="226"/>
      <c r="L90" s="227"/>
      <c r="M90" s="51"/>
      <c r="N90" s="51"/>
      <c r="O90" s="225"/>
      <c r="P90" s="226"/>
      <c r="Q90" s="227"/>
      <c r="R90" s="51"/>
      <c r="S90" s="51"/>
      <c r="T90" s="225"/>
      <c r="U90" s="226"/>
      <c r="V90" s="227"/>
      <c r="W90" s="51"/>
      <c r="X90" s="51"/>
      <c r="Y90" s="225"/>
      <c r="Z90" s="226"/>
      <c r="AA90" s="227"/>
      <c r="AB90" s="58"/>
      <c r="AC90" s="58"/>
      <c r="AD90" s="98"/>
      <c r="AE90" s="20"/>
      <c r="AF90" s="99"/>
      <c r="AG90" s="5"/>
    </row>
    <row r="91" spans="1:33" ht="30" x14ac:dyDescent="0.25">
      <c r="A91" s="135"/>
      <c r="B91" s="121"/>
      <c r="C91" s="122"/>
      <c r="D91" s="122"/>
      <c r="E91" s="121"/>
      <c r="F91" s="49" t="s">
        <v>165</v>
      </c>
      <c r="G91" s="116"/>
      <c r="H91" s="51"/>
      <c r="I91" s="51"/>
      <c r="J91" s="225"/>
      <c r="K91" s="226"/>
      <c r="L91" s="227"/>
      <c r="M91" s="51"/>
      <c r="N91" s="51"/>
      <c r="O91" s="225"/>
      <c r="P91" s="226"/>
      <c r="Q91" s="227"/>
      <c r="R91" s="51"/>
      <c r="S91" s="51"/>
      <c r="T91" s="225"/>
      <c r="U91" s="226"/>
      <c r="V91" s="227"/>
      <c r="W91" s="51"/>
      <c r="X91" s="51"/>
      <c r="Y91" s="225"/>
      <c r="Z91" s="226"/>
      <c r="AA91" s="227"/>
      <c r="AB91" s="57"/>
      <c r="AC91" s="57"/>
      <c r="AD91" s="98"/>
      <c r="AE91" s="20"/>
      <c r="AF91" s="99"/>
      <c r="AG91" s="5"/>
    </row>
    <row r="92" spans="1:33" ht="25.5" customHeight="1" x14ac:dyDescent="0.25">
      <c r="A92" s="135"/>
      <c r="B92" s="121"/>
      <c r="C92" s="122"/>
      <c r="D92" s="122"/>
      <c r="E92" s="121"/>
      <c r="F92" s="49" t="s">
        <v>166</v>
      </c>
      <c r="G92" s="116"/>
      <c r="H92" s="51"/>
      <c r="I92" s="51"/>
      <c r="J92" s="225"/>
      <c r="K92" s="226"/>
      <c r="L92" s="227"/>
      <c r="M92" s="51"/>
      <c r="N92" s="51"/>
      <c r="O92" s="225"/>
      <c r="P92" s="226"/>
      <c r="Q92" s="227"/>
      <c r="R92" s="51"/>
      <c r="S92" s="51"/>
      <c r="T92" s="225"/>
      <c r="U92" s="226"/>
      <c r="V92" s="227"/>
      <c r="W92" s="51"/>
      <c r="X92" s="51"/>
      <c r="Y92" s="225"/>
      <c r="Z92" s="226"/>
      <c r="AA92" s="227"/>
      <c r="AB92" s="58"/>
      <c r="AC92" s="58"/>
      <c r="AD92" s="98"/>
      <c r="AE92" s="20"/>
      <c r="AF92" s="99"/>
      <c r="AG92" s="5"/>
    </row>
    <row r="93" spans="1:33" ht="33" customHeight="1" x14ac:dyDescent="0.25">
      <c r="A93" s="135"/>
      <c r="B93" s="121"/>
      <c r="C93" s="122"/>
      <c r="D93" s="122"/>
      <c r="E93" s="121"/>
      <c r="F93" s="49" t="s">
        <v>167</v>
      </c>
      <c r="G93" s="116"/>
      <c r="H93" s="51"/>
      <c r="I93" s="51"/>
      <c r="J93" s="222"/>
      <c r="K93" s="223"/>
      <c r="L93" s="224"/>
      <c r="M93" s="51"/>
      <c r="N93" s="51"/>
      <c r="O93" s="222"/>
      <c r="P93" s="223"/>
      <c r="Q93" s="224"/>
      <c r="R93" s="51"/>
      <c r="S93" s="51"/>
      <c r="T93" s="222"/>
      <c r="U93" s="223"/>
      <c r="V93" s="224"/>
      <c r="W93" s="51"/>
      <c r="X93" s="51"/>
      <c r="Y93" s="222"/>
      <c r="Z93" s="223"/>
      <c r="AA93" s="224"/>
      <c r="AB93" s="58"/>
      <c r="AC93" s="58"/>
      <c r="AD93" s="98"/>
      <c r="AE93" s="20"/>
      <c r="AF93" s="99"/>
      <c r="AG93" s="5"/>
    </row>
    <row r="94" spans="1:33" ht="25.5" customHeight="1" x14ac:dyDescent="0.25">
      <c r="A94" s="135"/>
      <c r="B94" s="121"/>
      <c r="C94" s="121" t="s">
        <v>168</v>
      </c>
      <c r="D94" s="50" t="s">
        <v>169</v>
      </c>
      <c r="E94" s="121" t="s">
        <v>170</v>
      </c>
      <c r="F94" s="125" t="s">
        <v>319</v>
      </c>
      <c r="G94" s="116"/>
      <c r="H94" s="51"/>
      <c r="I94" s="51"/>
      <c r="J94" s="51"/>
      <c r="K94" s="51"/>
      <c r="L94" s="51"/>
      <c r="M94" s="51"/>
      <c r="N94" s="51"/>
      <c r="O94" s="51"/>
      <c r="P94" s="51"/>
      <c r="Q94" s="51"/>
      <c r="R94" s="51"/>
      <c r="S94" s="51"/>
      <c r="T94" s="51"/>
      <c r="U94" s="51"/>
      <c r="V94" s="51"/>
      <c r="W94" s="51"/>
      <c r="X94" s="51"/>
      <c r="Y94" s="51"/>
      <c r="Z94" s="51"/>
      <c r="AA94" s="51"/>
      <c r="AB94" s="58"/>
      <c r="AC94" s="58"/>
      <c r="AD94" s="98"/>
      <c r="AE94" s="20"/>
      <c r="AF94" s="99"/>
      <c r="AG94" s="5"/>
    </row>
    <row r="95" spans="1:33" ht="25.5" customHeight="1" x14ac:dyDescent="0.25">
      <c r="A95" s="135"/>
      <c r="B95" s="121"/>
      <c r="C95" s="121"/>
      <c r="D95" s="50" t="s">
        <v>172</v>
      </c>
      <c r="E95" s="121"/>
      <c r="F95" s="125"/>
      <c r="G95" s="123"/>
      <c r="H95" s="51"/>
      <c r="I95" s="51"/>
      <c r="J95" s="51"/>
      <c r="K95" s="51"/>
      <c r="L95" s="51"/>
      <c r="M95" s="51"/>
      <c r="N95" s="51"/>
      <c r="O95" s="51"/>
      <c r="P95" s="51"/>
      <c r="Q95" s="51"/>
      <c r="R95" s="51"/>
      <c r="S95" s="51"/>
      <c r="T95" s="51"/>
      <c r="U95" s="51"/>
      <c r="V95" s="51"/>
      <c r="W95" s="51"/>
      <c r="X95" s="51"/>
      <c r="Y95" s="51"/>
      <c r="Z95" s="51"/>
      <c r="AA95" s="51"/>
      <c r="AB95" s="58"/>
      <c r="AC95" s="58"/>
      <c r="AD95" s="92"/>
      <c r="AE95" s="93"/>
      <c r="AF95" s="100"/>
      <c r="AG95" s="5"/>
    </row>
    <row r="96" spans="1:33" ht="25.5" customHeight="1" x14ac:dyDescent="0.25">
      <c r="A96" s="135"/>
      <c r="B96" s="121"/>
      <c r="C96" s="122" t="s">
        <v>65</v>
      </c>
      <c r="D96" s="122"/>
      <c r="E96" s="122"/>
      <c r="F96" s="125" t="s">
        <v>173</v>
      </c>
      <c r="G96" s="123"/>
      <c r="H96" s="51"/>
      <c r="I96" s="51"/>
      <c r="J96" s="51"/>
      <c r="K96" s="51"/>
      <c r="L96" s="51"/>
      <c r="M96" s="51"/>
      <c r="N96" s="51"/>
      <c r="O96" s="51"/>
      <c r="P96" s="51"/>
      <c r="Q96" s="51"/>
      <c r="R96" s="51"/>
      <c r="S96" s="51"/>
      <c r="T96" s="51"/>
      <c r="U96" s="51"/>
      <c r="V96" s="51"/>
      <c r="W96" s="51"/>
      <c r="X96" s="51"/>
      <c r="Y96" s="51"/>
      <c r="Z96" s="51"/>
      <c r="AA96" s="51"/>
      <c r="AB96" s="58"/>
      <c r="AC96" s="58"/>
      <c r="AD96" s="132"/>
      <c r="AE96" s="132"/>
      <c r="AF96" s="132"/>
      <c r="AG96" s="5"/>
    </row>
    <row r="97" spans="1:33" ht="25.5" customHeight="1" x14ac:dyDescent="0.25">
      <c r="A97" s="135"/>
      <c r="B97" s="121"/>
      <c r="C97" s="122" t="s">
        <v>79</v>
      </c>
      <c r="D97" s="122"/>
      <c r="E97" s="122"/>
      <c r="F97" s="125"/>
      <c r="G97" s="123"/>
      <c r="H97" s="51"/>
      <c r="I97" s="51"/>
      <c r="J97" s="51"/>
      <c r="K97" s="51"/>
      <c r="L97" s="51"/>
      <c r="M97" s="51"/>
      <c r="N97" s="51"/>
      <c r="O97" s="51"/>
      <c r="P97" s="51"/>
      <c r="Q97" s="51"/>
      <c r="R97" s="51"/>
      <c r="S97" s="51"/>
      <c r="T97" s="51"/>
      <c r="U97" s="51"/>
      <c r="V97" s="51"/>
      <c r="W97" s="51"/>
      <c r="X97" s="51"/>
      <c r="Y97" s="51"/>
      <c r="Z97" s="51"/>
      <c r="AA97" s="51"/>
      <c r="AB97" s="67"/>
      <c r="AC97" s="67"/>
      <c r="AD97" s="132"/>
      <c r="AE97" s="132"/>
      <c r="AF97" s="132"/>
      <c r="AG97" s="5"/>
    </row>
    <row r="98" spans="1:33" ht="25.5" customHeight="1" x14ac:dyDescent="0.25">
      <c r="A98" s="135"/>
      <c r="B98" s="121"/>
      <c r="C98" s="122" t="s">
        <v>57</v>
      </c>
      <c r="D98" s="122"/>
      <c r="E98" s="122"/>
      <c r="F98" s="51" t="s">
        <v>174</v>
      </c>
      <c r="G98" s="123"/>
      <c r="H98" s="51"/>
      <c r="I98" s="51"/>
      <c r="J98" s="51"/>
      <c r="K98" s="51"/>
      <c r="L98" s="51"/>
      <c r="M98" s="51"/>
      <c r="N98" s="51"/>
      <c r="O98" s="51"/>
      <c r="P98" s="51"/>
      <c r="Q98" s="51"/>
      <c r="R98" s="51"/>
      <c r="S98" s="51"/>
      <c r="T98" s="51"/>
      <c r="U98" s="51"/>
      <c r="V98" s="51"/>
      <c r="W98" s="51"/>
      <c r="X98" s="51"/>
      <c r="Y98" s="51"/>
      <c r="Z98" s="51"/>
      <c r="AA98" s="51"/>
      <c r="AB98" s="62"/>
      <c r="AC98" s="62"/>
      <c r="AD98" s="134"/>
      <c r="AE98" s="134"/>
      <c r="AF98" s="134"/>
      <c r="AG98" s="5"/>
    </row>
    <row r="99" spans="1:33" ht="24.6" customHeight="1" x14ac:dyDescent="0.25">
      <c r="A99" s="135"/>
      <c r="B99" s="120" t="s">
        <v>175</v>
      </c>
      <c r="C99" s="121" t="s">
        <v>176</v>
      </c>
      <c r="D99" s="122" t="s">
        <v>177</v>
      </c>
      <c r="E99" s="121" t="s">
        <v>178</v>
      </c>
      <c r="F99" s="51" t="s">
        <v>320</v>
      </c>
      <c r="G99" s="123"/>
      <c r="H99" s="51"/>
      <c r="I99" s="51"/>
      <c r="J99" s="51"/>
      <c r="K99" s="51"/>
      <c r="L99" s="51"/>
      <c r="M99" s="51"/>
      <c r="N99" s="51"/>
      <c r="O99" s="51"/>
      <c r="P99" s="51"/>
      <c r="Q99" s="51"/>
      <c r="R99" s="51"/>
      <c r="S99" s="51"/>
      <c r="T99" s="51"/>
      <c r="U99" s="51"/>
      <c r="V99" s="51"/>
      <c r="W99" s="51"/>
      <c r="X99" s="51"/>
      <c r="Y99" s="51"/>
      <c r="Z99" s="51"/>
      <c r="AA99" s="51"/>
      <c r="AB99" s="95"/>
      <c r="AC99" s="95"/>
      <c r="AD99" s="95"/>
      <c r="AE99" s="95"/>
      <c r="AF99" s="95"/>
      <c r="AG99" s="5"/>
    </row>
    <row r="100" spans="1:33" ht="21.6" customHeight="1" x14ac:dyDescent="0.25">
      <c r="A100" s="135"/>
      <c r="B100" s="120"/>
      <c r="C100" s="121"/>
      <c r="D100" s="122"/>
      <c r="E100" s="121"/>
      <c r="F100" s="51" t="s">
        <v>180</v>
      </c>
      <c r="G100" s="116"/>
      <c r="H100" s="53"/>
      <c r="I100" s="53"/>
      <c r="J100" s="53"/>
      <c r="K100" s="53"/>
      <c r="L100" s="60"/>
      <c r="M100" s="53"/>
      <c r="N100" s="53"/>
      <c r="O100" s="53"/>
      <c r="P100" s="53"/>
      <c r="Q100" s="60"/>
      <c r="R100" s="53"/>
      <c r="S100" s="53"/>
      <c r="T100" s="53"/>
      <c r="U100" s="53"/>
      <c r="V100" s="60"/>
      <c r="W100" s="53"/>
      <c r="X100" s="53"/>
      <c r="Y100" s="53"/>
      <c r="Z100" s="53"/>
      <c r="AA100" s="60"/>
      <c r="AB100" s="58"/>
      <c r="AC100" s="58"/>
      <c r="AD100" s="58"/>
      <c r="AE100" s="58"/>
      <c r="AF100" s="91"/>
      <c r="AG100" s="5"/>
    </row>
    <row r="101" spans="1:33" ht="21.6" customHeight="1" x14ac:dyDescent="0.25">
      <c r="A101" s="135"/>
      <c r="B101" s="120"/>
      <c r="C101" s="121"/>
      <c r="D101" s="122"/>
      <c r="E101" s="121" t="s">
        <v>181</v>
      </c>
      <c r="F101" s="51" t="s">
        <v>182</v>
      </c>
      <c r="G101" s="116"/>
      <c r="H101" s="53"/>
      <c r="I101" s="53"/>
      <c r="J101" s="53"/>
      <c r="K101" s="53"/>
      <c r="L101" s="60"/>
      <c r="M101" s="53"/>
      <c r="N101" s="53"/>
      <c r="O101" s="53"/>
      <c r="P101" s="53"/>
      <c r="Q101" s="60"/>
      <c r="R101" s="53"/>
      <c r="S101" s="53"/>
      <c r="T101" s="53"/>
      <c r="U101" s="53"/>
      <c r="V101" s="60"/>
      <c r="W101" s="53"/>
      <c r="X101" s="53"/>
      <c r="Y101" s="53"/>
      <c r="Z101" s="53"/>
      <c r="AA101" s="60"/>
      <c r="AB101" s="58"/>
      <c r="AC101" s="58"/>
      <c r="AD101" s="58"/>
      <c r="AE101" s="58"/>
      <c r="AF101" s="91"/>
      <c r="AG101" s="5"/>
    </row>
    <row r="102" spans="1:33" ht="21.6" customHeight="1" x14ac:dyDescent="0.25">
      <c r="A102" s="135"/>
      <c r="B102" s="120"/>
      <c r="C102" s="121"/>
      <c r="D102" s="122"/>
      <c r="E102" s="121"/>
      <c r="F102" s="51" t="s">
        <v>183</v>
      </c>
      <c r="G102" s="116"/>
      <c r="H102" s="53"/>
      <c r="I102" s="53"/>
      <c r="J102" s="53"/>
      <c r="K102" s="53"/>
      <c r="L102" s="60"/>
      <c r="M102" s="53"/>
      <c r="N102" s="53"/>
      <c r="O102" s="53"/>
      <c r="P102" s="53"/>
      <c r="Q102" s="60"/>
      <c r="R102" s="53"/>
      <c r="S102" s="53"/>
      <c r="T102" s="53"/>
      <c r="U102" s="53"/>
      <c r="V102" s="60"/>
      <c r="W102" s="53"/>
      <c r="X102" s="53"/>
      <c r="Y102" s="53"/>
      <c r="Z102" s="53"/>
      <c r="AA102" s="60"/>
      <c r="AB102" s="58"/>
      <c r="AC102" s="58"/>
      <c r="AD102" s="58"/>
      <c r="AE102" s="58"/>
      <c r="AF102" s="91"/>
      <c r="AG102" s="5"/>
    </row>
    <row r="103" spans="1:33" ht="21.6" customHeight="1" x14ac:dyDescent="0.25">
      <c r="A103" s="135"/>
      <c r="B103" s="120"/>
      <c r="C103" s="121"/>
      <c r="D103" s="122"/>
      <c r="E103" s="121"/>
      <c r="F103" s="51" t="s">
        <v>184</v>
      </c>
      <c r="G103" s="116"/>
      <c r="H103" s="53"/>
      <c r="I103" s="53"/>
      <c r="J103" s="53"/>
      <c r="K103" s="53"/>
      <c r="L103" s="60"/>
      <c r="M103" s="53"/>
      <c r="N103" s="53"/>
      <c r="O103" s="53"/>
      <c r="P103" s="53"/>
      <c r="Q103" s="60"/>
      <c r="R103" s="53"/>
      <c r="S103" s="53"/>
      <c r="T103" s="53"/>
      <c r="U103" s="53"/>
      <c r="V103" s="60"/>
      <c r="W103" s="53"/>
      <c r="X103" s="53"/>
      <c r="Y103" s="53"/>
      <c r="Z103" s="53"/>
      <c r="AA103" s="60"/>
      <c r="AB103" s="58"/>
      <c r="AC103" s="58"/>
      <c r="AD103" s="58"/>
      <c r="AE103" s="58"/>
      <c r="AF103" s="91"/>
      <c r="AG103" s="5"/>
    </row>
    <row r="104" spans="1:33" ht="21.95" customHeight="1" x14ac:dyDescent="0.25">
      <c r="A104" s="135"/>
      <c r="B104" s="120"/>
      <c r="C104" s="121"/>
      <c r="D104" s="122"/>
      <c r="E104" s="121" t="s">
        <v>185</v>
      </c>
      <c r="F104" s="51" t="s">
        <v>186</v>
      </c>
      <c r="G104" s="116"/>
      <c r="H104" s="53"/>
      <c r="I104" s="53"/>
      <c r="J104" s="53"/>
      <c r="K104" s="53"/>
      <c r="L104" s="60"/>
      <c r="M104" s="53"/>
      <c r="N104" s="53"/>
      <c r="O104" s="53"/>
      <c r="P104" s="53"/>
      <c r="Q104" s="60"/>
      <c r="R104" s="53"/>
      <c r="S104" s="53"/>
      <c r="T104" s="53"/>
      <c r="U104" s="53"/>
      <c r="V104" s="60"/>
      <c r="W104" s="53"/>
      <c r="X104" s="53"/>
      <c r="Y104" s="53"/>
      <c r="Z104" s="53"/>
      <c r="AA104" s="60"/>
      <c r="AB104" s="58"/>
      <c r="AC104" s="58"/>
      <c r="AD104" s="58"/>
      <c r="AE104" s="58"/>
      <c r="AF104" s="91"/>
      <c r="AG104" s="5"/>
    </row>
    <row r="105" spans="1:33" ht="21.95" customHeight="1" x14ac:dyDescent="0.25">
      <c r="A105" s="135"/>
      <c r="B105" s="120"/>
      <c r="C105" s="121"/>
      <c r="D105" s="122"/>
      <c r="E105" s="121"/>
      <c r="F105" s="51" t="s">
        <v>187</v>
      </c>
      <c r="G105" s="116"/>
      <c r="H105" s="53"/>
      <c r="I105" s="53"/>
      <c r="J105" s="53"/>
      <c r="K105" s="53"/>
      <c r="L105" s="60"/>
      <c r="M105" s="53"/>
      <c r="N105" s="53"/>
      <c r="O105" s="53"/>
      <c r="P105" s="53"/>
      <c r="Q105" s="60"/>
      <c r="R105" s="53"/>
      <c r="S105" s="53"/>
      <c r="T105" s="53"/>
      <c r="U105" s="53"/>
      <c r="V105" s="60"/>
      <c r="W105" s="53"/>
      <c r="X105" s="53"/>
      <c r="Y105" s="53"/>
      <c r="Z105" s="53"/>
      <c r="AA105" s="60"/>
      <c r="AB105" s="58"/>
      <c r="AC105" s="58"/>
      <c r="AD105" s="58"/>
      <c r="AE105" s="58"/>
      <c r="AF105" s="91"/>
      <c r="AG105" s="5"/>
    </row>
    <row r="106" spans="1:33" ht="21.95" customHeight="1" x14ac:dyDescent="0.25">
      <c r="A106" s="135"/>
      <c r="B106" s="120"/>
      <c r="C106" s="121"/>
      <c r="D106" s="122"/>
      <c r="E106" s="121"/>
      <c r="F106" s="51" t="s">
        <v>188</v>
      </c>
      <c r="G106" s="116"/>
      <c r="H106" s="53"/>
      <c r="I106" s="53"/>
      <c r="J106" s="53"/>
      <c r="K106" s="53"/>
      <c r="L106" s="60"/>
      <c r="M106" s="53"/>
      <c r="N106" s="53"/>
      <c r="O106" s="53"/>
      <c r="P106" s="53"/>
      <c r="Q106" s="60"/>
      <c r="R106" s="53"/>
      <c r="S106" s="53"/>
      <c r="T106" s="53"/>
      <c r="U106" s="53"/>
      <c r="V106" s="60"/>
      <c r="W106" s="53"/>
      <c r="X106" s="53"/>
      <c r="Y106" s="53"/>
      <c r="Z106" s="53"/>
      <c r="AA106" s="60"/>
      <c r="AB106" s="58"/>
      <c r="AC106" s="58"/>
      <c r="AD106" s="58"/>
      <c r="AE106" s="58"/>
      <c r="AF106" s="91"/>
      <c r="AG106" s="5"/>
    </row>
    <row r="107" spans="1:33" ht="21.95" customHeight="1" x14ac:dyDescent="0.25">
      <c r="A107" s="135"/>
      <c r="B107" s="120"/>
      <c r="C107" s="121"/>
      <c r="D107" s="122"/>
      <c r="E107" s="121"/>
      <c r="F107" s="51" t="s">
        <v>189</v>
      </c>
      <c r="G107" s="116"/>
      <c r="H107" s="53"/>
      <c r="I107" s="53"/>
      <c r="J107" s="53"/>
      <c r="K107" s="53"/>
      <c r="L107" s="60"/>
      <c r="M107" s="53"/>
      <c r="N107" s="53"/>
      <c r="O107" s="53"/>
      <c r="P107" s="53"/>
      <c r="Q107" s="60"/>
      <c r="R107" s="53"/>
      <c r="S107" s="53"/>
      <c r="T107" s="53"/>
      <c r="U107" s="53"/>
      <c r="V107" s="60"/>
      <c r="W107" s="53"/>
      <c r="X107" s="53"/>
      <c r="Y107" s="53"/>
      <c r="Z107" s="53"/>
      <c r="AA107" s="60"/>
      <c r="AB107" s="58"/>
      <c r="AC107" s="58"/>
      <c r="AD107" s="58"/>
      <c r="AE107" s="58"/>
      <c r="AF107" s="91"/>
      <c r="AG107" s="5"/>
    </row>
    <row r="108" spans="1:33" ht="21.95" customHeight="1" x14ac:dyDescent="0.25">
      <c r="A108" s="135"/>
      <c r="B108" s="120"/>
      <c r="C108" s="121"/>
      <c r="D108" s="122"/>
      <c r="E108" s="121"/>
      <c r="F108" s="51" t="s">
        <v>190</v>
      </c>
      <c r="G108" s="116"/>
      <c r="H108" s="53"/>
      <c r="I108" s="53"/>
      <c r="J108" s="53"/>
      <c r="K108" s="53"/>
      <c r="L108" s="60"/>
      <c r="M108" s="53"/>
      <c r="N108" s="53"/>
      <c r="O108" s="53"/>
      <c r="P108" s="53"/>
      <c r="Q108" s="60"/>
      <c r="R108" s="53"/>
      <c r="S108" s="53"/>
      <c r="T108" s="53"/>
      <c r="U108" s="53"/>
      <c r="V108" s="60"/>
      <c r="W108" s="53"/>
      <c r="X108" s="53"/>
      <c r="Y108" s="53"/>
      <c r="Z108" s="53"/>
      <c r="AA108" s="60"/>
      <c r="AB108" s="58"/>
      <c r="AC108" s="58"/>
      <c r="AD108" s="58"/>
      <c r="AE108" s="58"/>
      <c r="AF108" s="91"/>
      <c r="AG108" s="5"/>
    </row>
    <row r="109" spans="1:33" ht="21.95" customHeight="1" x14ac:dyDescent="0.25">
      <c r="A109" s="135"/>
      <c r="B109" s="120"/>
      <c r="C109" s="121"/>
      <c r="D109" s="122" t="s">
        <v>57</v>
      </c>
      <c r="E109" s="121" t="s">
        <v>191</v>
      </c>
      <c r="F109" s="51" t="s">
        <v>320</v>
      </c>
      <c r="G109" s="116"/>
      <c r="H109" s="51"/>
      <c r="I109" s="51"/>
      <c r="J109" s="51"/>
      <c r="K109" s="51"/>
      <c r="L109" s="51"/>
      <c r="M109" s="51"/>
      <c r="N109" s="51"/>
      <c r="O109" s="51"/>
      <c r="P109" s="51"/>
      <c r="Q109" s="51"/>
      <c r="R109" s="51"/>
      <c r="S109" s="51"/>
      <c r="T109" s="51"/>
      <c r="U109" s="51"/>
      <c r="V109" s="51"/>
      <c r="W109" s="51"/>
      <c r="X109" s="51"/>
      <c r="Y109" s="51"/>
      <c r="Z109" s="51"/>
      <c r="AA109" s="51"/>
      <c r="AB109" s="95"/>
      <c r="AC109" s="95"/>
      <c r="AD109" s="95"/>
      <c r="AE109" s="95"/>
      <c r="AF109" s="95"/>
      <c r="AG109" s="5"/>
    </row>
    <row r="110" spans="1:33" ht="21.95" customHeight="1" x14ac:dyDescent="0.25">
      <c r="A110" s="135"/>
      <c r="B110" s="120"/>
      <c r="C110" s="121"/>
      <c r="D110" s="122"/>
      <c r="E110" s="121"/>
      <c r="F110" s="51" t="s">
        <v>180</v>
      </c>
      <c r="G110" s="116"/>
      <c r="H110" s="60"/>
      <c r="I110" s="60"/>
      <c r="J110" s="60"/>
      <c r="K110" s="60"/>
      <c r="L110" s="179"/>
      <c r="M110" s="60"/>
      <c r="N110" s="60"/>
      <c r="O110" s="60"/>
      <c r="P110" s="60"/>
      <c r="Q110" s="179"/>
      <c r="R110" s="60"/>
      <c r="S110" s="60"/>
      <c r="T110" s="60"/>
      <c r="U110" s="60"/>
      <c r="V110" s="179"/>
      <c r="W110" s="60"/>
      <c r="X110" s="60"/>
      <c r="Y110" s="60"/>
      <c r="Z110" s="60"/>
      <c r="AA110" s="176"/>
      <c r="AB110" s="62"/>
      <c r="AC110" s="62"/>
      <c r="AD110" s="62"/>
      <c r="AE110" s="62"/>
      <c r="AF110" s="159"/>
      <c r="AG110" s="5"/>
    </row>
    <row r="111" spans="1:33" ht="21.95" customHeight="1" x14ac:dyDescent="0.25">
      <c r="A111" s="135"/>
      <c r="B111" s="120"/>
      <c r="C111" s="121"/>
      <c r="D111" s="122"/>
      <c r="E111" s="121" t="s">
        <v>193</v>
      </c>
      <c r="F111" s="51" t="s">
        <v>182</v>
      </c>
      <c r="G111" s="116"/>
      <c r="H111" s="60"/>
      <c r="I111" s="68"/>
      <c r="J111" s="68"/>
      <c r="K111" s="68"/>
      <c r="L111" s="180"/>
      <c r="M111" s="68"/>
      <c r="N111" s="68"/>
      <c r="O111" s="68"/>
      <c r="P111" s="68"/>
      <c r="Q111" s="180"/>
      <c r="R111" s="68"/>
      <c r="S111" s="68"/>
      <c r="T111" s="68"/>
      <c r="U111" s="68"/>
      <c r="V111" s="180"/>
      <c r="W111" s="68"/>
      <c r="X111" s="68"/>
      <c r="Y111" s="68"/>
      <c r="Z111" s="68"/>
      <c r="AA111" s="177"/>
      <c r="AB111" s="62"/>
      <c r="AC111" s="82"/>
      <c r="AD111" s="62"/>
      <c r="AE111" s="82"/>
      <c r="AF111" s="160"/>
      <c r="AG111" s="5"/>
    </row>
    <row r="112" spans="1:33" ht="21.95" customHeight="1" x14ac:dyDescent="0.25">
      <c r="A112" s="135"/>
      <c r="B112" s="120"/>
      <c r="C112" s="121"/>
      <c r="D112" s="122"/>
      <c r="E112" s="121"/>
      <c r="F112" s="51" t="s">
        <v>183</v>
      </c>
      <c r="G112" s="116"/>
      <c r="H112" s="60"/>
      <c r="I112" s="68"/>
      <c r="J112" s="68"/>
      <c r="K112" s="68"/>
      <c r="L112" s="180"/>
      <c r="M112" s="68"/>
      <c r="N112" s="68"/>
      <c r="O112" s="68"/>
      <c r="P112" s="68"/>
      <c r="Q112" s="180"/>
      <c r="R112" s="68"/>
      <c r="S112" s="68"/>
      <c r="T112" s="68"/>
      <c r="U112" s="68"/>
      <c r="V112" s="180"/>
      <c r="W112" s="68"/>
      <c r="X112" s="68"/>
      <c r="Y112" s="68"/>
      <c r="Z112" s="68"/>
      <c r="AA112" s="177"/>
      <c r="AB112" s="62"/>
      <c r="AC112" s="82"/>
      <c r="AD112" s="62"/>
      <c r="AE112" s="82"/>
      <c r="AF112" s="160"/>
      <c r="AG112" s="5"/>
    </row>
    <row r="113" spans="1:33" ht="21.95" customHeight="1" x14ac:dyDescent="0.25">
      <c r="A113" s="135"/>
      <c r="B113" s="120"/>
      <c r="C113" s="121"/>
      <c r="D113" s="122"/>
      <c r="E113" s="121"/>
      <c r="F113" s="51" t="s">
        <v>184</v>
      </c>
      <c r="G113" s="116"/>
      <c r="H113" s="60"/>
      <c r="I113" s="68"/>
      <c r="J113" s="68"/>
      <c r="K113" s="68"/>
      <c r="L113" s="180"/>
      <c r="M113" s="68"/>
      <c r="N113" s="68"/>
      <c r="O113" s="68"/>
      <c r="P113" s="68"/>
      <c r="Q113" s="180"/>
      <c r="R113" s="68"/>
      <c r="S113" s="68"/>
      <c r="T113" s="68"/>
      <c r="U113" s="68"/>
      <c r="V113" s="180"/>
      <c r="W113" s="68"/>
      <c r="X113" s="68"/>
      <c r="Y113" s="68"/>
      <c r="Z113" s="68"/>
      <c r="AA113" s="177"/>
      <c r="AB113" s="62"/>
      <c r="AC113" s="82"/>
      <c r="AD113" s="62"/>
      <c r="AE113" s="82"/>
      <c r="AF113" s="160"/>
      <c r="AG113" s="5"/>
    </row>
    <row r="114" spans="1:33" ht="21.95" customHeight="1" x14ac:dyDescent="0.25">
      <c r="A114" s="135"/>
      <c r="B114" s="120"/>
      <c r="C114" s="121"/>
      <c r="D114" s="122"/>
      <c r="E114" s="121" t="s">
        <v>194</v>
      </c>
      <c r="F114" s="51" t="s">
        <v>186</v>
      </c>
      <c r="G114" s="116"/>
      <c r="H114" s="60"/>
      <c r="I114" s="65"/>
      <c r="J114" s="68"/>
      <c r="K114" s="68"/>
      <c r="L114" s="180"/>
      <c r="M114" s="68"/>
      <c r="N114" s="68"/>
      <c r="O114" s="68"/>
      <c r="P114" s="68"/>
      <c r="Q114" s="180"/>
      <c r="R114" s="68"/>
      <c r="S114" s="68"/>
      <c r="T114" s="68"/>
      <c r="U114" s="68"/>
      <c r="V114" s="180"/>
      <c r="W114" s="68"/>
      <c r="X114" s="68"/>
      <c r="Y114" s="68"/>
      <c r="Z114" s="68"/>
      <c r="AA114" s="177"/>
      <c r="AB114" s="62"/>
      <c r="AC114" s="82"/>
      <c r="AD114" s="62"/>
      <c r="AE114" s="82"/>
      <c r="AF114" s="160"/>
      <c r="AG114" s="5"/>
    </row>
    <row r="115" spans="1:33" ht="21.95" customHeight="1" x14ac:dyDescent="0.25">
      <c r="A115" s="135"/>
      <c r="B115" s="120"/>
      <c r="C115" s="121"/>
      <c r="D115" s="122"/>
      <c r="E115" s="121"/>
      <c r="F115" s="51" t="s">
        <v>187</v>
      </c>
      <c r="G115" s="116"/>
      <c r="H115" s="60"/>
      <c r="I115" s="65"/>
      <c r="J115" s="68"/>
      <c r="K115" s="68"/>
      <c r="L115" s="180"/>
      <c r="M115" s="68"/>
      <c r="N115" s="68"/>
      <c r="O115" s="68"/>
      <c r="P115" s="68"/>
      <c r="Q115" s="180"/>
      <c r="R115" s="68"/>
      <c r="S115" s="68"/>
      <c r="T115" s="68"/>
      <c r="U115" s="68"/>
      <c r="V115" s="180"/>
      <c r="W115" s="68"/>
      <c r="X115" s="68"/>
      <c r="Y115" s="68"/>
      <c r="Z115" s="68"/>
      <c r="AA115" s="177"/>
      <c r="AB115" s="62"/>
      <c r="AC115" s="82"/>
      <c r="AD115" s="62"/>
      <c r="AE115" s="82"/>
      <c r="AF115" s="160"/>
      <c r="AG115" s="5"/>
    </row>
    <row r="116" spans="1:33" ht="21.95" customHeight="1" x14ac:dyDescent="0.25">
      <c r="A116" s="135"/>
      <c r="B116" s="120"/>
      <c r="C116" s="121"/>
      <c r="D116" s="122"/>
      <c r="E116" s="121"/>
      <c r="F116" s="51" t="s">
        <v>188</v>
      </c>
      <c r="G116" s="116"/>
      <c r="H116" s="60"/>
      <c r="I116" s="65"/>
      <c r="J116" s="68"/>
      <c r="K116" s="68"/>
      <c r="L116" s="180"/>
      <c r="M116" s="68"/>
      <c r="N116" s="68"/>
      <c r="O116" s="68"/>
      <c r="P116" s="68"/>
      <c r="Q116" s="180"/>
      <c r="R116" s="68"/>
      <c r="S116" s="68"/>
      <c r="T116" s="68"/>
      <c r="U116" s="68"/>
      <c r="V116" s="180"/>
      <c r="W116" s="68"/>
      <c r="X116" s="68"/>
      <c r="Y116" s="68"/>
      <c r="Z116" s="68"/>
      <c r="AA116" s="177"/>
      <c r="AB116" s="62"/>
      <c r="AC116" s="82"/>
      <c r="AD116" s="62"/>
      <c r="AE116" s="82"/>
      <c r="AF116" s="160"/>
      <c r="AG116" s="5"/>
    </row>
    <row r="117" spans="1:33" ht="19.5" customHeight="1" x14ac:dyDescent="0.25">
      <c r="A117" s="135"/>
      <c r="B117" s="120"/>
      <c r="C117" s="121"/>
      <c r="D117" s="122"/>
      <c r="E117" s="121"/>
      <c r="F117" s="51" t="s">
        <v>189</v>
      </c>
      <c r="G117" s="116"/>
      <c r="H117" s="60"/>
      <c r="I117" s="65"/>
      <c r="J117" s="68"/>
      <c r="K117" s="68"/>
      <c r="L117" s="180"/>
      <c r="M117" s="68"/>
      <c r="N117" s="68"/>
      <c r="O117" s="68"/>
      <c r="P117" s="68"/>
      <c r="Q117" s="180"/>
      <c r="R117" s="68"/>
      <c r="S117" s="68"/>
      <c r="T117" s="68"/>
      <c r="U117" s="68"/>
      <c r="V117" s="180"/>
      <c r="W117" s="68"/>
      <c r="X117" s="68"/>
      <c r="Y117" s="68"/>
      <c r="Z117" s="68"/>
      <c r="AA117" s="177"/>
      <c r="AB117" s="62"/>
      <c r="AC117" s="82"/>
      <c r="AD117" s="62"/>
      <c r="AE117" s="82"/>
      <c r="AF117" s="160"/>
      <c r="AG117" s="5"/>
    </row>
    <row r="118" spans="1:33" ht="19.5" customHeight="1" x14ac:dyDescent="0.25">
      <c r="A118" s="135"/>
      <c r="B118" s="120"/>
      <c r="C118" s="121"/>
      <c r="D118" s="122"/>
      <c r="E118" s="121"/>
      <c r="F118" s="51" t="s">
        <v>190</v>
      </c>
      <c r="G118" s="116"/>
      <c r="H118" s="60"/>
      <c r="I118" s="60"/>
      <c r="J118" s="68"/>
      <c r="K118" s="68"/>
      <c r="L118" s="181"/>
      <c r="M118" s="68"/>
      <c r="N118" s="68"/>
      <c r="O118" s="68"/>
      <c r="P118" s="68"/>
      <c r="Q118" s="181"/>
      <c r="R118" s="68"/>
      <c r="S118" s="68"/>
      <c r="T118" s="68"/>
      <c r="U118" s="68"/>
      <c r="V118" s="181"/>
      <c r="W118" s="68"/>
      <c r="X118" s="68"/>
      <c r="Y118" s="68"/>
      <c r="Z118" s="68"/>
      <c r="AA118" s="178"/>
      <c r="AB118" s="62"/>
      <c r="AC118" s="82"/>
      <c r="AD118" s="62"/>
      <c r="AE118" s="82"/>
      <c r="AF118" s="161"/>
      <c r="AG118" s="5"/>
    </row>
    <row r="119" spans="1:33" ht="21" customHeight="1" x14ac:dyDescent="0.25">
      <c r="A119" s="135"/>
      <c r="B119" s="120"/>
      <c r="C119" s="122" t="s">
        <v>195</v>
      </c>
      <c r="D119" s="122"/>
      <c r="E119" s="122"/>
      <c r="F119" s="125" t="s">
        <v>196</v>
      </c>
      <c r="G119" s="116"/>
      <c r="H119" s="53"/>
      <c r="I119" s="53"/>
      <c r="J119" s="116"/>
      <c r="K119" s="116"/>
      <c r="L119" s="116"/>
      <c r="M119" s="53"/>
      <c r="N119" s="53"/>
      <c r="O119" s="116"/>
      <c r="P119" s="116"/>
      <c r="Q119" s="116"/>
      <c r="R119" s="53"/>
      <c r="S119" s="53"/>
      <c r="T119" s="116"/>
      <c r="U119" s="116"/>
      <c r="V119" s="116"/>
      <c r="W119" s="53"/>
      <c r="X119" s="53"/>
      <c r="Y119" s="116"/>
      <c r="Z119" s="116"/>
      <c r="AA119" s="116"/>
      <c r="AB119" s="58"/>
      <c r="AC119" s="58"/>
      <c r="AD119" s="132"/>
      <c r="AE119" s="132"/>
      <c r="AF119" s="132"/>
      <c r="AG119" s="5"/>
    </row>
    <row r="120" spans="1:33" ht="21" customHeight="1" x14ac:dyDescent="0.25">
      <c r="A120" s="135"/>
      <c r="B120" s="120"/>
      <c r="C120" s="138" t="s">
        <v>197</v>
      </c>
      <c r="D120" s="139"/>
      <c r="E120" s="139"/>
      <c r="F120" s="125"/>
      <c r="G120" s="116"/>
      <c r="H120" s="59"/>
      <c r="I120" s="53"/>
      <c r="J120" s="140"/>
      <c r="K120" s="140"/>
      <c r="L120" s="140"/>
      <c r="M120" s="59"/>
      <c r="N120" s="83"/>
      <c r="O120" s="140"/>
      <c r="P120" s="140"/>
      <c r="Q120" s="140"/>
      <c r="R120" s="59"/>
      <c r="S120" s="59"/>
      <c r="T120" s="140"/>
      <c r="U120" s="140"/>
      <c r="V120" s="140"/>
      <c r="W120" s="59"/>
      <c r="X120" s="83"/>
      <c r="Y120" s="140"/>
      <c r="Z120" s="140"/>
      <c r="AA120" s="140"/>
      <c r="AB120" s="67"/>
      <c r="AC120" s="67"/>
      <c r="AD120" s="132"/>
      <c r="AE120" s="132"/>
      <c r="AF120" s="132"/>
      <c r="AG120" s="5"/>
    </row>
    <row r="121" spans="1:33" ht="24.95" customHeight="1" x14ac:dyDescent="0.25">
      <c r="A121" s="135"/>
      <c r="B121" s="120"/>
      <c r="C121" s="138" t="s">
        <v>57</v>
      </c>
      <c r="D121" s="139"/>
      <c r="E121" s="139"/>
      <c r="F121" s="51" t="s">
        <v>200</v>
      </c>
      <c r="G121" s="116"/>
      <c r="H121" s="84"/>
      <c r="I121" s="60"/>
      <c r="J121" s="133"/>
      <c r="K121" s="133"/>
      <c r="L121" s="133"/>
      <c r="M121" s="60"/>
      <c r="N121" s="60"/>
      <c r="O121" s="133"/>
      <c r="P121" s="133"/>
      <c r="Q121" s="133"/>
      <c r="R121" s="60"/>
      <c r="S121" s="60"/>
      <c r="T121" s="133"/>
      <c r="U121" s="133"/>
      <c r="V121" s="133"/>
      <c r="W121" s="60"/>
      <c r="X121" s="60"/>
      <c r="Y121" s="133"/>
      <c r="Z121" s="133"/>
      <c r="AA121" s="133"/>
      <c r="AB121" s="62"/>
      <c r="AC121" s="62"/>
      <c r="AD121" s="134"/>
      <c r="AE121" s="134"/>
      <c r="AF121" s="134"/>
      <c r="AG121" s="5"/>
    </row>
    <row r="122" spans="1:33" ht="25.35" customHeight="1" x14ac:dyDescent="0.25">
      <c r="A122" s="201"/>
      <c r="B122" s="120" t="s">
        <v>201</v>
      </c>
      <c r="C122" s="121" t="s">
        <v>202</v>
      </c>
      <c r="D122" s="122" t="s">
        <v>57</v>
      </c>
      <c r="E122" s="121" t="s">
        <v>203</v>
      </c>
      <c r="F122" s="51" t="s">
        <v>204</v>
      </c>
      <c r="G122" s="123"/>
      <c r="H122" s="53"/>
      <c r="I122" s="53"/>
      <c r="J122" s="145"/>
      <c r="K122" s="146"/>
      <c r="L122" s="146"/>
      <c r="M122" s="146"/>
      <c r="N122" s="146"/>
      <c r="O122" s="146"/>
      <c r="P122" s="146"/>
      <c r="Q122" s="146"/>
      <c r="R122" s="146"/>
      <c r="S122" s="146"/>
      <c r="T122" s="146"/>
      <c r="U122" s="146"/>
      <c r="V122" s="146"/>
      <c r="W122" s="146"/>
      <c r="X122" s="146"/>
      <c r="Y122" s="146"/>
      <c r="Z122" s="146"/>
      <c r="AA122" s="147"/>
      <c r="AB122" s="7"/>
      <c r="AC122" s="8"/>
      <c r="AD122" s="8"/>
      <c r="AE122" s="8"/>
      <c r="AF122" s="8"/>
    </row>
    <row r="123" spans="1:33" ht="25.35" customHeight="1" x14ac:dyDescent="0.25">
      <c r="A123" s="202"/>
      <c r="B123" s="120"/>
      <c r="C123" s="121"/>
      <c r="D123" s="122"/>
      <c r="E123" s="121"/>
      <c r="F123" s="51" t="s">
        <v>205</v>
      </c>
      <c r="G123" s="123"/>
      <c r="H123" s="53"/>
      <c r="I123" s="53"/>
      <c r="J123" s="145"/>
      <c r="K123" s="146"/>
      <c r="L123" s="146"/>
      <c r="M123" s="146"/>
      <c r="N123" s="146"/>
      <c r="O123" s="146"/>
      <c r="P123" s="146"/>
      <c r="Q123" s="146"/>
      <c r="R123" s="146"/>
      <c r="S123" s="146"/>
      <c r="T123" s="146"/>
      <c r="U123" s="146"/>
      <c r="V123" s="146"/>
      <c r="W123" s="146"/>
      <c r="X123" s="146"/>
      <c r="Y123" s="146"/>
      <c r="Z123" s="146"/>
      <c r="AA123" s="147"/>
      <c r="AB123" s="5"/>
    </row>
    <row r="124" spans="1:33" ht="25.35" customHeight="1" x14ac:dyDescent="0.25">
      <c r="A124" s="202"/>
      <c r="B124" s="120"/>
      <c r="C124" s="121"/>
      <c r="D124" s="122"/>
      <c r="E124" s="121"/>
      <c r="F124" s="51" t="s">
        <v>206</v>
      </c>
      <c r="G124" s="123"/>
      <c r="H124" s="53"/>
      <c r="I124" s="53"/>
      <c r="J124" s="145"/>
      <c r="K124" s="146"/>
      <c r="L124" s="146"/>
      <c r="M124" s="146"/>
      <c r="N124" s="146"/>
      <c r="O124" s="146"/>
      <c r="P124" s="146"/>
      <c r="Q124" s="146"/>
      <c r="R124" s="146"/>
      <c r="S124" s="146"/>
      <c r="T124" s="146"/>
      <c r="U124" s="146"/>
      <c r="V124" s="146"/>
      <c r="W124" s="146"/>
      <c r="X124" s="146"/>
      <c r="Y124" s="146"/>
      <c r="Z124" s="146"/>
      <c r="AA124" s="147"/>
      <c r="AB124" s="5"/>
    </row>
    <row r="125" spans="1:33" ht="25.35" customHeight="1" x14ac:dyDescent="0.25">
      <c r="A125" s="202"/>
      <c r="B125" s="120"/>
      <c r="C125" s="121"/>
      <c r="D125" s="122"/>
      <c r="E125" s="121"/>
      <c r="F125" s="51" t="s">
        <v>207</v>
      </c>
      <c r="G125" s="123"/>
      <c r="H125" s="53"/>
      <c r="I125" s="53"/>
      <c r="J125" s="145"/>
      <c r="K125" s="146"/>
      <c r="L125" s="146"/>
      <c r="M125" s="146"/>
      <c r="N125" s="146"/>
      <c r="O125" s="146"/>
      <c r="P125" s="146"/>
      <c r="Q125" s="146"/>
      <c r="R125" s="146"/>
      <c r="S125" s="146"/>
      <c r="T125" s="146"/>
      <c r="U125" s="146"/>
      <c r="V125" s="146"/>
      <c r="W125" s="146"/>
      <c r="X125" s="146"/>
      <c r="Y125" s="146"/>
      <c r="Z125" s="146"/>
      <c r="AA125" s="147"/>
      <c r="AB125" s="5"/>
    </row>
    <row r="126" spans="1:33" ht="25.35" customHeight="1" x14ac:dyDescent="0.25">
      <c r="A126" s="202"/>
      <c r="B126" s="120"/>
      <c r="C126" s="121"/>
      <c r="D126" s="122"/>
      <c r="E126" s="121"/>
      <c r="F126" s="51" t="s">
        <v>208</v>
      </c>
      <c r="G126" s="123"/>
      <c r="H126" s="53"/>
      <c r="I126" s="53"/>
      <c r="J126" s="145"/>
      <c r="K126" s="146"/>
      <c r="L126" s="146"/>
      <c r="M126" s="146"/>
      <c r="N126" s="146"/>
      <c r="O126" s="146"/>
      <c r="P126" s="146"/>
      <c r="Q126" s="146"/>
      <c r="R126" s="146"/>
      <c r="S126" s="146"/>
      <c r="T126" s="146"/>
      <c r="U126" s="146"/>
      <c r="V126" s="146"/>
      <c r="W126" s="146"/>
      <c r="X126" s="146"/>
      <c r="Y126" s="146"/>
      <c r="Z126" s="146"/>
      <c r="AA126" s="147"/>
      <c r="AB126" s="5"/>
    </row>
    <row r="127" spans="1:33" ht="25.35" customHeight="1" x14ac:dyDescent="0.25">
      <c r="A127" s="202"/>
      <c r="B127" s="120"/>
      <c r="C127" s="121"/>
      <c r="D127" s="122"/>
      <c r="E127" s="121"/>
      <c r="F127" s="51" t="s">
        <v>209</v>
      </c>
      <c r="G127" s="123"/>
      <c r="H127" s="53"/>
      <c r="I127" s="53"/>
      <c r="J127" s="145"/>
      <c r="K127" s="146"/>
      <c r="L127" s="146"/>
      <c r="M127" s="146"/>
      <c r="N127" s="146"/>
      <c r="O127" s="146"/>
      <c r="P127" s="146"/>
      <c r="Q127" s="146"/>
      <c r="R127" s="146"/>
      <c r="S127" s="146"/>
      <c r="T127" s="146"/>
      <c r="U127" s="146"/>
      <c r="V127" s="146"/>
      <c r="W127" s="146"/>
      <c r="X127" s="146"/>
      <c r="Y127" s="146"/>
      <c r="Z127" s="146"/>
      <c r="AA127" s="147"/>
      <c r="AB127" s="5"/>
    </row>
    <row r="128" spans="1:33" ht="25.35" customHeight="1" x14ac:dyDescent="0.25">
      <c r="A128" s="202"/>
      <c r="B128" s="120"/>
      <c r="C128" s="121"/>
      <c r="D128" s="122"/>
      <c r="E128" s="121"/>
      <c r="F128" s="51" t="s">
        <v>210</v>
      </c>
      <c r="G128" s="123"/>
      <c r="H128" s="53"/>
      <c r="I128" s="53"/>
      <c r="J128" s="145"/>
      <c r="K128" s="146"/>
      <c r="L128" s="146"/>
      <c r="M128" s="146"/>
      <c r="N128" s="146"/>
      <c r="O128" s="146"/>
      <c r="P128" s="146"/>
      <c r="Q128" s="146"/>
      <c r="R128" s="146"/>
      <c r="S128" s="146"/>
      <c r="T128" s="146"/>
      <c r="U128" s="146"/>
      <c r="V128" s="146"/>
      <c r="W128" s="146"/>
      <c r="X128" s="146"/>
      <c r="Y128" s="146"/>
      <c r="Z128" s="146"/>
      <c r="AA128" s="147"/>
      <c r="AB128" s="5"/>
    </row>
    <row r="129" spans="1:28" ht="25.35" customHeight="1" x14ac:dyDescent="0.25">
      <c r="A129" s="202"/>
      <c r="B129" s="120"/>
      <c r="C129" s="121"/>
      <c r="D129" s="122"/>
      <c r="E129" s="121"/>
      <c r="F129" s="51" t="s">
        <v>211</v>
      </c>
      <c r="G129" s="123"/>
      <c r="H129" s="53"/>
      <c r="I129" s="53"/>
      <c r="J129" s="145"/>
      <c r="K129" s="146"/>
      <c r="L129" s="146"/>
      <c r="M129" s="146"/>
      <c r="N129" s="146"/>
      <c r="O129" s="146"/>
      <c r="P129" s="146"/>
      <c r="Q129" s="146"/>
      <c r="R129" s="146"/>
      <c r="S129" s="146"/>
      <c r="T129" s="146"/>
      <c r="U129" s="146"/>
      <c r="V129" s="146"/>
      <c r="W129" s="146"/>
      <c r="X129" s="146"/>
      <c r="Y129" s="146"/>
      <c r="Z129" s="146"/>
      <c r="AA129" s="147"/>
      <c r="AB129" s="5"/>
    </row>
    <row r="130" spans="1:28" ht="26.1" customHeight="1" x14ac:dyDescent="0.25">
      <c r="A130" s="202"/>
      <c r="B130" s="120"/>
      <c r="C130" s="121"/>
      <c r="D130" s="122"/>
      <c r="E130" s="182" t="s">
        <v>323</v>
      </c>
      <c r="F130" s="49" t="s">
        <v>212</v>
      </c>
      <c r="G130" s="123"/>
      <c r="H130" s="53"/>
      <c r="I130" s="53"/>
      <c r="J130" s="145"/>
      <c r="K130" s="146"/>
      <c r="L130" s="146"/>
      <c r="M130" s="146"/>
      <c r="N130" s="146"/>
      <c r="O130" s="146"/>
      <c r="P130" s="146"/>
      <c r="Q130" s="146"/>
      <c r="R130" s="146"/>
      <c r="S130" s="146"/>
      <c r="T130" s="146"/>
      <c r="U130" s="146"/>
      <c r="V130" s="146"/>
      <c r="W130" s="146"/>
      <c r="X130" s="146"/>
      <c r="Y130" s="146"/>
      <c r="Z130" s="146"/>
      <c r="AA130" s="147"/>
      <c r="AB130" s="5"/>
    </row>
    <row r="131" spans="1:28" ht="25.35" customHeight="1" x14ac:dyDescent="0.25">
      <c r="A131" s="202"/>
      <c r="B131" s="120"/>
      <c r="C131" s="121"/>
      <c r="D131" s="122"/>
      <c r="E131" s="183"/>
      <c r="F131" s="51" t="s">
        <v>213</v>
      </c>
      <c r="G131" s="123"/>
      <c r="H131" s="53"/>
      <c r="I131" s="53"/>
      <c r="J131" s="145"/>
      <c r="K131" s="146"/>
      <c r="L131" s="146"/>
      <c r="M131" s="146"/>
      <c r="N131" s="146"/>
      <c r="O131" s="146"/>
      <c r="P131" s="146"/>
      <c r="Q131" s="146"/>
      <c r="R131" s="146"/>
      <c r="S131" s="146"/>
      <c r="T131" s="146"/>
      <c r="U131" s="146"/>
      <c r="V131" s="146"/>
      <c r="W131" s="146"/>
      <c r="X131" s="146"/>
      <c r="Y131" s="146"/>
      <c r="Z131" s="146"/>
      <c r="AA131" s="147"/>
      <c r="AB131" s="5"/>
    </row>
    <row r="132" spans="1:28" ht="25.35" customHeight="1" x14ac:dyDescent="0.25">
      <c r="A132" s="202"/>
      <c r="B132" s="120"/>
      <c r="C132" s="121"/>
      <c r="D132" s="122"/>
      <c r="E132" s="183"/>
      <c r="F132" s="51" t="s">
        <v>214</v>
      </c>
      <c r="G132" s="123"/>
      <c r="H132" s="53"/>
      <c r="I132" s="53"/>
      <c r="J132" s="145"/>
      <c r="K132" s="146"/>
      <c r="L132" s="146"/>
      <c r="M132" s="146"/>
      <c r="N132" s="146"/>
      <c r="O132" s="146"/>
      <c r="P132" s="146"/>
      <c r="Q132" s="146"/>
      <c r="R132" s="146"/>
      <c r="S132" s="146"/>
      <c r="T132" s="146"/>
      <c r="U132" s="146"/>
      <c r="V132" s="146"/>
      <c r="W132" s="146"/>
      <c r="X132" s="146"/>
      <c r="Y132" s="146"/>
      <c r="Z132" s="146"/>
      <c r="AA132" s="147"/>
      <c r="AB132" s="5"/>
    </row>
    <row r="133" spans="1:28" ht="25.35" customHeight="1" x14ac:dyDescent="0.25">
      <c r="A133" s="202"/>
      <c r="B133" s="120"/>
      <c r="C133" s="121"/>
      <c r="D133" s="122"/>
      <c r="E133" s="183"/>
      <c r="F133" s="51" t="s">
        <v>215</v>
      </c>
      <c r="G133" s="123"/>
      <c r="H133" s="53"/>
      <c r="I133" s="53"/>
      <c r="J133" s="145"/>
      <c r="K133" s="146"/>
      <c r="L133" s="146"/>
      <c r="M133" s="146"/>
      <c r="N133" s="146"/>
      <c r="O133" s="146"/>
      <c r="P133" s="146"/>
      <c r="Q133" s="146"/>
      <c r="R133" s="146"/>
      <c r="S133" s="146"/>
      <c r="T133" s="146"/>
      <c r="U133" s="146"/>
      <c r="V133" s="146"/>
      <c r="W133" s="146"/>
      <c r="X133" s="146"/>
      <c r="Y133" s="146"/>
      <c r="Z133" s="146"/>
      <c r="AA133" s="147"/>
      <c r="AB133" s="5"/>
    </row>
    <row r="134" spans="1:28" ht="25.35" customHeight="1" x14ac:dyDescent="0.25">
      <c r="A134" s="202"/>
      <c r="B134" s="120"/>
      <c r="C134" s="121"/>
      <c r="D134" s="122"/>
      <c r="E134" s="184"/>
      <c r="F134" s="51" t="s">
        <v>216</v>
      </c>
      <c r="G134" s="123"/>
      <c r="H134" s="53"/>
      <c r="I134" s="53"/>
      <c r="J134" s="145"/>
      <c r="K134" s="146"/>
      <c r="L134" s="146"/>
      <c r="M134" s="146"/>
      <c r="N134" s="146"/>
      <c r="O134" s="146"/>
      <c r="P134" s="146"/>
      <c r="Q134" s="146"/>
      <c r="R134" s="146"/>
      <c r="S134" s="146"/>
      <c r="T134" s="146"/>
      <c r="U134" s="146"/>
      <c r="V134" s="146"/>
      <c r="W134" s="146"/>
      <c r="X134" s="146"/>
      <c r="Y134" s="146"/>
      <c r="Z134" s="146"/>
      <c r="AA134" s="147"/>
      <c r="AB134" s="5"/>
    </row>
    <row r="135" spans="1:28" ht="25.35" customHeight="1" x14ac:dyDescent="0.25">
      <c r="A135" s="202"/>
      <c r="B135" s="120"/>
      <c r="C135" s="121"/>
      <c r="D135" s="122"/>
      <c r="E135" s="182" t="s">
        <v>322</v>
      </c>
      <c r="F135" s="49" t="s">
        <v>217</v>
      </c>
      <c r="G135" s="123"/>
      <c r="H135" s="53"/>
      <c r="I135" s="53"/>
      <c r="J135" s="145"/>
      <c r="K135" s="146"/>
      <c r="L135" s="146"/>
      <c r="M135" s="146"/>
      <c r="N135" s="146"/>
      <c r="O135" s="146"/>
      <c r="P135" s="146"/>
      <c r="Q135" s="146"/>
      <c r="R135" s="146"/>
      <c r="S135" s="146"/>
      <c r="T135" s="146"/>
      <c r="U135" s="146"/>
      <c r="V135" s="146"/>
      <c r="W135" s="146"/>
      <c r="X135" s="146"/>
      <c r="Y135" s="146"/>
      <c r="Z135" s="146"/>
      <c r="AA135" s="147"/>
      <c r="AB135" s="5"/>
    </row>
    <row r="136" spans="1:28" ht="25.35" customHeight="1" x14ac:dyDescent="0.25">
      <c r="A136" s="202"/>
      <c r="B136" s="120"/>
      <c r="C136" s="121"/>
      <c r="D136" s="122"/>
      <c r="E136" s="183"/>
      <c r="F136" s="51" t="s">
        <v>218</v>
      </c>
      <c r="G136" s="123"/>
      <c r="H136" s="53"/>
      <c r="I136" s="53"/>
      <c r="J136" s="145"/>
      <c r="K136" s="146"/>
      <c r="L136" s="146"/>
      <c r="M136" s="146"/>
      <c r="N136" s="146"/>
      <c r="O136" s="146"/>
      <c r="P136" s="146"/>
      <c r="Q136" s="146"/>
      <c r="R136" s="146"/>
      <c r="S136" s="146"/>
      <c r="T136" s="146"/>
      <c r="U136" s="146"/>
      <c r="V136" s="146"/>
      <c r="W136" s="146"/>
      <c r="X136" s="146"/>
      <c r="Y136" s="146"/>
      <c r="Z136" s="146"/>
      <c r="AA136" s="147"/>
      <c r="AB136" s="5"/>
    </row>
    <row r="137" spans="1:28" ht="25.35" customHeight="1" x14ac:dyDescent="0.25">
      <c r="A137" s="202"/>
      <c r="B137" s="120"/>
      <c r="C137" s="121"/>
      <c r="D137" s="122"/>
      <c r="E137" s="183"/>
      <c r="F137" s="86" t="s">
        <v>219</v>
      </c>
      <c r="G137" s="123"/>
      <c r="H137" s="53"/>
      <c r="I137" s="53"/>
      <c r="J137" s="145"/>
      <c r="K137" s="146"/>
      <c r="L137" s="146"/>
      <c r="M137" s="146"/>
      <c r="N137" s="146"/>
      <c r="O137" s="146"/>
      <c r="P137" s="146"/>
      <c r="Q137" s="146"/>
      <c r="R137" s="146"/>
      <c r="S137" s="146"/>
      <c r="T137" s="146"/>
      <c r="U137" s="146"/>
      <c r="V137" s="146"/>
      <c r="W137" s="146"/>
      <c r="X137" s="146"/>
      <c r="Y137" s="146"/>
      <c r="Z137" s="146"/>
      <c r="AA137" s="147"/>
      <c r="AB137" s="5"/>
    </row>
    <row r="138" spans="1:28" ht="25.35" customHeight="1" x14ac:dyDescent="0.25">
      <c r="A138" s="202"/>
      <c r="B138" s="120"/>
      <c r="C138" s="121"/>
      <c r="D138" s="122"/>
      <c r="E138" s="183"/>
      <c r="F138" s="51" t="s">
        <v>220</v>
      </c>
      <c r="G138" s="123"/>
      <c r="H138" s="53"/>
      <c r="I138" s="53"/>
      <c r="J138" s="145"/>
      <c r="K138" s="146"/>
      <c r="L138" s="146"/>
      <c r="M138" s="146"/>
      <c r="N138" s="146"/>
      <c r="O138" s="146"/>
      <c r="P138" s="146"/>
      <c r="Q138" s="146"/>
      <c r="R138" s="146"/>
      <c r="S138" s="146"/>
      <c r="T138" s="146"/>
      <c r="U138" s="146"/>
      <c r="V138" s="146"/>
      <c r="W138" s="146"/>
      <c r="X138" s="146"/>
      <c r="Y138" s="146"/>
      <c r="Z138" s="146"/>
      <c r="AA138" s="147"/>
      <c r="AB138" s="5"/>
    </row>
    <row r="139" spans="1:28" ht="25.35" customHeight="1" x14ac:dyDescent="0.25">
      <c r="A139" s="203"/>
      <c r="B139" s="120"/>
      <c r="C139" s="121"/>
      <c r="D139" s="122"/>
      <c r="E139" s="184"/>
      <c r="F139" s="51" t="s">
        <v>221</v>
      </c>
      <c r="G139" s="123"/>
      <c r="H139" s="53"/>
      <c r="I139" s="53"/>
      <c r="J139" s="148"/>
      <c r="K139" s="149"/>
      <c r="L139" s="149"/>
      <c r="M139" s="149"/>
      <c r="N139" s="149"/>
      <c r="O139" s="149"/>
      <c r="P139" s="149"/>
      <c r="Q139" s="149"/>
      <c r="R139" s="149"/>
      <c r="S139" s="149"/>
      <c r="T139" s="149"/>
      <c r="U139" s="149"/>
      <c r="V139" s="149"/>
      <c r="W139" s="149"/>
      <c r="X139" s="149"/>
      <c r="Y139" s="149"/>
      <c r="Z139" s="149"/>
      <c r="AA139" s="150"/>
      <c r="AB139" s="5"/>
    </row>
    <row r="140" spans="1:28" s="10" customFormat="1" ht="24" customHeight="1" x14ac:dyDescent="0.25">
      <c r="A140" s="97"/>
      <c r="B140" s="87"/>
      <c r="C140" s="129" t="s">
        <v>222</v>
      </c>
      <c r="D140" s="129"/>
      <c r="E140" s="129"/>
      <c r="F140" s="129"/>
      <c r="G140" s="129" t="s">
        <v>18</v>
      </c>
      <c r="H140" s="186" t="s">
        <v>223</v>
      </c>
      <c r="I140" s="187"/>
      <c r="J140" s="187"/>
      <c r="K140" s="188"/>
      <c r="L140" s="189" t="s">
        <v>20</v>
      </c>
      <c r="M140" s="190"/>
      <c r="N140" s="190"/>
      <c r="O140" s="190"/>
      <c r="P140" s="190"/>
      <c r="Q140" s="190"/>
      <c r="R140" s="190"/>
      <c r="S140" s="190"/>
      <c r="T140" s="190"/>
      <c r="U140" s="190"/>
      <c r="V140" s="190"/>
      <c r="W140" s="190"/>
      <c r="X140" s="190"/>
      <c r="Y140" s="190"/>
      <c r="Z140" s="190"/>
      <c r="AA140" s="191"/>
      <c r="AB140" s="9"/>
    </row>
    <row r="141" spans="1:28" ht="14.45" customHeight="1" x14ac:dyDescent="0.25">
      <c r="A141" s="128" t="s">
        <v>21</v>
      </c>
      <c r="B141" s="129" t="s">
        <v>224</v>
      </c>
      <c r="C141" s="130" t="s">
        <v>23</v>
      </c>
      <c r="D141" s="130" t="s">
        <v>225</v>
      </c>
      <c r="E141" s="130" t="s">
        <v>25</v>
      </c>
      <c r="F141" s="131" t="s">
        <v>26</v>
      </c>
      <c r="G141" s="129"/>
      <c r="H141" s="131" t="str">
        <f>H1</f>
        <v>Total portfolio</v>
      </c>
      <c r="I141" s="131"/>
      <c r="J141" s="131"/>
      <c r="K141" s="131"/>
      <c r="L141" s="131" t="s">
        <v>29</v>
      </c>
      <c r="M141" s="131"/>
      <c r="N141" s="131"/>
      <c r="O141" s="131"/>
      <c r="P141" s="131" t="s">
        <v>30</v>
      </c>
      <c r="Q141" s="131"/>
      <c r="R141" s="131"/>
      <c r="S141" s="131"/>
      <c r="T141" s="131"/>
      <c r="U141" s="131"/>
      <c r="V141" s="195" t="s">
        <v>31</v>
      </c>
      <c r="W141" s="196"/>
      <c r="X141" s="196"/>
      <c r="Y141" s="196"/>
      <c r="Z141" s="196"/>
      <c r="AA141" s="197"/>
      <c r="AB141" s="5"/>
    </row>
    <row r="142" spans="1:28" ht="17.45" customHeight="1" x14ac:dyDescent="0.25">
      <c r="A142" s="128"/>
      <c r="B142" s="129"/>
      <c r="C142" s="130"/>
      <c r="D142" s="130"/>
      <c r="E142" s="130"/>
      <c r="F142" s="131"/>
      <c r="G142" s="129"/>
      <c r="H142" s="116">
        <v>2022</v>
      </c>
      <c r="I142" s="116"/>
      <c r="J142" s="116">
        <v>2023</v>
      </c>
      <c r="K142" s="116"/>
      <c r="L142" s="116">
        <v>2022</v>
      </c>
      <c r="M142" s="116"/>
      <c r="N142" s="116">
        <v>2023</v>
      </c>
      <c r="O142" s="116"/>
      <c r="P142" s="185">
        <v>2022</v>
      </c>
      <c r="Q142" s="185"/>
      <c r="R142" s="185"/>
      <c r="S142" s="116">
        <v>2023</v>
      </c>
      <c r="T142" s="116"/>
      <c r="U142" s="116"/>
      <c r="V142" s="192">
        <v>2022</v>
      </c>
      <c r="W142" s="193"/>
      <c r="X142" s="194"/>
      <c r="Y142" s="116">
        <v>2023</v>
      </c>
      <c r="Z142" s="116"/>
      <c r="AA142" s="116"/>
      <c r="AB142" s="5"/>
    </row>
    <row r="143" spans="1:28" ht="17.45" customHeight="1" x14ac:dyDescent="0.25">
      <c r="A143" s="128"/>
      <c r="B143" s="129"/>
      <c r="C143" s="130"/>
      <c r="D143" s="130"/>
      <c r="E143" s="130"/>
      <c r="F143" s="131"/>
      <c r="G143" s="129"/>
      <c r="H143" s="53" t="s">
        <v>226</v>
      </c>
      <c r="I143" s="53" t="s">
        <v>227</v>
      </c>
      <c r="J143" s="53" t="s">
        <v>226</v>
      </c>
      <c r="K143" s="53" t="s">
        <v>227</v>
      </c>
      <c r="L143" s="142"/>
      <c r="M143" s="143"/>
      <c r="N143" s="143"/>
      <c r="O143" s="143"/>
      <c r="P143" s="143"/>
      <c r="Q143" s="143"/>
      <c r="R143" s="143"/>
      <c r="S143" s="143"/>
      <c r="T143" s="143"/>
      <c r="U143" s="143"/>
      <c r="V143" s="143"/>
      <c r="W143" s="143"/>
      <c r="X143" s="143"/>
      <c r="Y143" s="143"/>
      <c r="Z143" s="143"/>
      <c r="AA143" s="144"/>
      <c r="AB143" s="5"/>
    </row>
    <row r="144" spans="1:28" ht="30.6" customHeight="1" x14ac:dyDescent="0.25">
      <c r="A144" s="207" t="s">
        <v>228</v>
      </c>
      <c r="B144" s="120" t="s">
        <v>229</v>
      </c>
      <c r="C144" s="121" t="s">
        <v>230</v>
      </c>
      <c r="D144" s="122" t="s">
        <v>231</v>
      </c>
      <c r="E144" s="49" t="s">
        <v>232</v>
      </c>
      <c r="F144" s="51" t="s">
        <v>233</v>
      </c>
      <c r="G144" s="123"/>
      <c r="H144" s="53"/>
      <c r="I144" s="53"/>
      <c r="J144" s="53"/>
      <c r="K144" s="53"/>
      <c r="L144" s="145"/>
      <c r="M144" s="146"/>
      <c r="N144" s="146"/>
      <c r="O144" s="146"/>
      <c r="P144" s="146"/>
      <c r="Q144" s="146"/>
      <c r="R144" s="146"/>
      <c r="S144" s="146"/>
      <c r="T144" s="146"/>
      <c r="U144" s="146"/>
      <c r="V144" s="146"/>
      <c r="W144" s="146"/>
      <c r="X144" s="146"/>
      <c r="Y144" s="146"/>
      <c r="Z144" s="146"/>
      <c r="AA144" s="147"/>
      <c r="AB144" s="5"/>
    </row>
    <row r="145" spans="1:28" ht="30.6" customHeight="1" x14ac:dyDescent="0.25">
      <c r="A145" s="207"/>
      <c r="B145" s="120"/>
      <c r="C145" s="121"/>
      <c r="D145" s="122"/>
      <c r="E145" s="121" t="s">
        <v>234</v>
      </c>
      <c r="F145" s="51" t="s">
        <v>235</v>
      </c>
      <c r="G145" s="116"/>
      <c r="H145" s="53"/>
      <c r="I145" s="53"/>
      <c r="J145" s="53"/>
      <c r="K145" s="53"/>
      <c r="L145" s="145"/>
      <c r="M145" s="146"/>
      <c r="N145" s="146"/>
      <c r="O145" s="146"/>
      <c r="P145" s="146"/>
      <c r="Q145" s="146"/>
      <c r="R145" s="146"/>
      <c r="S145" s="146"/>
      <c r="T145" s="146"/>
      <c r="U145" s="146"/>
      <c r="V145" s="146"/>
      <c r="W145" s="146"/>
      <c r="X145" s="146"/>
      <c r="Y145" s="146"/>
      <c r="Z145" s="146"/>
      <c r="AA145" s="147"/>
      <c r="AB145" s="5"/>
    </row>
    <row r="146" spans="1:28" ht="30.6" customHeight="1" x14ac:dyDescent="0.25">
      <c r="A146" s="207"/>
      <c r="B146" s="120"/>
      <c r="C146" s="121"/>
      <c r="D146" s="122"/>
      <c r="E146" s="121"/>
      <c r="F146" s="51" t="s">
        <v>236</v>
      </c>
      <c r="G146" s="116"/>
      <c r="H146" s="53"/>
      <c r="I146" s="53"/>
      <c r="J146" s="53"/>
      <c r="K146" s="53"/>
      <c r="L146" s="145"/>
      <c r="M146" s="146"/>
      <c r="N146" s="146"/>
      <c r="O146" s="146"/>
      <c r="P146" s="146"/>
      <c r="Q146" s="146"/>
      <c r="R146" s="146"/>
      <c r="S146" s="146"/>
      <c r="T146" s="146"/>
      <c r="U146" s="146"/>
      <c r="V146" s="146"/>
      <c r="W146" s="146"/>
      <c r="X146" s="146"/>
      <c r="Y146" s="146"/>
      <c r="Z146" s="146"/>
      <c r="AA146" s="147"/>
      <c r="AB146" s="5"/>
    </row>
    <row r="147" spans="1:28" ht="30.6" customHeight="1" x14ac:dyDescent="0.25">
      <c r="A147" s="207"/>
      <c r="B147" s="120"/>
      <c r="C147" s="121"/>
      <c r="D147" s="122"/>
      <c r="E147" s="121"/>
      <c r="F147" s="51" t="s">
        <v>237</v>
      </c>
      <c r="G147" s="116"/>
      <c r="H147" s="53"/>
      <c r="I147" s="53"/>
      <c r="J147" s="53"/>
      <c r="K147" s="53"/>
      <c r="L147" s="145"/>
      <c r="M147" s="146"/>
      <c r="N147" s="146"/>
      <c r="O147" s="146"/>
      <c r="P147" s="146"/>
      <c r="Q147" s="146"/>
      <c r="R147" s="146"/>
      <c r="S147" s="146"/>
      <c r="T147" s="146"/>
      <c r="U147" s="146"/>
      <c r="V147" s="146"/>
      <c r="W147" s="146"/>
      <c r="X147" s="146"/>
      <c r="Y147" s="146"/>
      <c r="Z147" s="146"/>
      <c r="AA147" s="147"/>
      <c r="AB147" s="5"/>
    </row>
    <row r="148" spans="1:28" ht="30.6" customHeight="1" x14ac:dyDescent="0.25">
      <c r="A148" s="207"/>
      <c r="B148" s="120"/>
      <c r="C148" s="121"/>
      <c r="D148" s="122"/>
      <c r="E148" s="121"/>
      <c r="F148" s="51" t="s">
        <v>238</v>
      </c>
      <c r="G148" s="116"/>
      <c r="H148" s="53"/>
      <c r="I148" s="53"/>
      <c r="J148" s="53"/>
      <c r="K148" s="53"/>
      <c r="L148" s="145"/>
      <c r="M148" s="146"/>
      <c r="N148" s="146"/>
      <c r="O148" s="146"/>
      <c r="P148" s="146"/>
      <c r="Q148" s="146"/>
      <c r="R148" s="146"/>
      <c r="S148" s="146"/>
      <c r="T148" s="146"/>
      <c r="U148" s="146"/>
      <c r="V148" s="146"/>
      <c r="W148" s="146"/>
      <c r="X148" s="146"/>
      <c r="Y148" s="146"/>
      <c r="Z148" s="146"/>
      <c r="AA148" s="147"/>
      <c r="AB148" s="5"/>
    </row>
    <row r="149" spans="1:28" ht="30.6" customHeight="1" x14ac:dyDescent="0.25">
      <c r="A149" s="207"/>
      <c r="B149" s="120"/>
      <c r="C149" s="121"/>
      <c r="D149" s="122"/>
      <c r="E149" s="121"/>
      <c r="F149" s="51" t="s">
        <v>239</v>
      </c>
      <c r="G149" s="116"/>
      <c r="H149" s="53"/>
      <c r="I149" s="53"/>
      <c r="J149" s="53"/>
      <c r="K149" s="53"/>
      <c r="L149" s="145"/>
      <c r="M149" s="146"/>
      <c r="N149" s="146"/>
      <c r="O149" s="146"/>
      <c r="P149" s="146"/>
      <c r="Q149" s="146"/>
      <c r="R149" s="146"/>
      <c r="S149" s="146"/>
      <c r="T149" s="146"/>
      <c r="U149" s="146"/>
      <c r="V149" s="146"/>
      <c r="W149" s="146"/>
      <c r="X149" s="146"/>
      <c r="Y149" s="146"/>
      <c r="Z149" s="146"/>
      <c r="AA149" s="147"/>
      <c r="AB149" s="5"/>
    </row>
    <row r="150" spans="1:28" ht="30.6" customHeight="1" x14ac:dyDescent="0.25">
      <c r="A150" s="207"/>
      <c r="B150" s="120"/>
      <c r="C150" s="121"/>
      <c r="D150" s="122" t="s">
        <v>240</v>
      </c>
      <c r="E150" s="121" t="s">
        <v>241</v>
      </c>
      <c r="F150" s="49" t="s">
        <v>242</v>
      </c>
      <c r="G150" s="116"/>
      <c r="H150" s="116"/>
      <c r="I150" s="116"/>
      <c r="J150" s="116"/>
      <c r="K150" s="116"/>
      <c r="L150" s="145"/>
      <c r="M150" s="146"/>
      <c r="N150" s="146"/>
      <c r="O150" s="146"/>
      <c r="P150" s="146"/>
      <c r="Q150" s="146"/>
      <c r="R150" s="146"/>
      <c r="S150" s="146"/>
      <c r="T150" s="146"/>
      <c r="U150" s="146"/>
      <c r="V150" s="146"/>
      <c r="W150" s="146"/>
      <c r="X150" s="146"/>
      <c r="Y150" s="146"/>
      <c r="Z150" s="146"/>
      <c r="AA150" s="147"/>
      <c r="AB150" s="5"/>
    </row>
    <row r="151" spans="1:28" ht="30.6" customHeight="1" x14ac:dyDescent="0.25">
      <c r="A151" s="207"/>
      <c r="B151" s="120"/>
      <c r="C151" s="121"/>
      <c r="D151" s="122"/>
      <c r="E151" s="121"/>
      <c r="F151" s="49" t="s">
        <v>243</v>
      </c>
      <c r="G151" s="116"/>
      <c r="H151" s="116"/>
      <c r="I151" s="116"/>
      <c r="J151" s="116"/>
      <c r="K151" s="116"/>
      <c r="L151" s="145"/>
      <c r="M151" s="146"/>
      <c r="N151" s="146"/>
      <c r="O151" s="146"/>
      <c r="P151" s="146"/>
      <c r="Q151" s="146"/>
      <c r="R151" s="146"/>
      <c r="S151" s="146"/>
      <c r="T151" s="146"/>
      <c r="U151" s="146"/>
      <c r="V151" s="146"/>
      <c r="W151" s="146"/>
      <c r="X151" s="146"/>
      <c r="Y151" s="146"/>
      <c r="Z151" s="146"/>
      <c r="AA151" s="147"/>
      <c r="AB151" s="5"/>
    </row>
    <row r="152" spans="1:28" ht="30.6" customHeight="1" x14ac:dyDescent="0.25">
      <c r="A152" s="207"/>
      <c r="B152" s="120"/>
      <c r="C152" s="121"/>
      <c r="D152" s="122"/>
      <c r="E152" s="121"/>
      <c r="F152" s="49" t="s">
        <v>244</v>
      </c>
      <c r="G152" s="116"/>
      <c r="H152" s="116"/>
      <c r="I152" s="116"/>
      <c r="J152" s="116"/>
      <c r="K152" s="116"/>
      <c r="L152" s="145"/>
      <c r="M152" s="146"/>
      <c r="N152" s="146"/>
      <c r="O152" s="146"/>
      <c r="P152" s="146"/>
      <c r="Q152" s="146"/>
      <c r="R152" s="146"/>
      <c r="S152" s="146"/>
      <c r="T152" s="146"/>
      <c r="U152" s="146"/>
      <c r="V152" s="146"/>
      <c r="W152" s="146"/>
      <c r="X152" s="146"/>
      <c r="Y152" s="146"/>
      <c r="Z152" s="146"/>
      <c r="AA152" s="147"/>
      <c r="AB152" s="5"/>
    </row>
    <row r="153" spans="1:28" ht="30.95" customHeight="1" x14ac:dyDescent="0.25">
      <c r="A153" s="207"/>
      <c r="B153" s="120"/>
      <c r="C153" s="121" t="s">
        <v>245</v>
      </c>
      <c r="D153" s="122" t="s">
        <v>246</v>
      </c>
      <c r="E153" s="121" t="s">
        <v>247</v>
      </c>
      <c r="F153" s="51" t="s">
        <v>235</v>
      </c>
      <c r="G153" s="123"/>
      <c r="H153" s="116"/>
      <c r="I153" s="116"/>
      <c r="J153" s="116"/>
      <c r="K153" s="116"/>
      <c r="L153" s="145"/>
      <c r="M153" s="146"/>
      <c r="N153" s="146"/>
      <c r="O153" s="146"/>
      <c r="P153" s="146"/>
      <c r="Q153" s="146"/>
      <c r="R153" s="146"/>
      <c r="S153" s="146"/>
      <c r="T153" s="146"/>
      <c r="U153" s="146"/>
      <c r="V153" s="146"/>
      <c r="W153" s="146"/>
      <c r="X153" s="146"/>
      <c r="Y153" s="146"/>
      <c r="Z153" s="146"/>
      <c r="AA153" s="147"/>
      <c r="AB153" s="5"/>
    </row>
    <row r="154" spans="1:28" ht="30.95" customHeight="1" x14ac:dyDescent="0.25">
      <c r="A154" s="207"/>
      <c r="B154" s="120"/>
      <c r="C154" s="121"/>
      <c r="D154" s="122"/>
      <c r="E154" s="121"/>
      <c r="F154" s="51" t="s">
        <v>236</v>
      </c>
      <c r="G154" s="116"/>
      <c r="H154" s="116"/>
      <c r="I154" s="116"/>
      <c r="J154" s="116"/>
      <c r="K154" s="116"/>
      <c r="L154" s="145"/>
      <c r="M154" s="146"/>
      <c r="N154" s="146"/>
      <c r="O154" s="146"/>
      <c r="P154" s="146"/>
      <c r="Q154" s="146"/>
      <c r="R154" s="146"/>
      <c r="S154" s="146"/>
      <c r="T154" s="146"/>
      <c r="U154" s="146"/>
      <c r="V154" s="146"/>
      <c r="W154" s="146"/>
      <c r="X154" s="146"/>
      <c r="Y154" s="146"/>
      <c r="Z154" s="146"/>
      <c r="AA154" s="147"/>
      <c r="AB154" s="5"/>
    </row>
    <row r="155" spans="1:28" ht="30.95" customHeight="1" x14ac:dyDescent="0.25">
      <c r="A155" s="207"/>
      <c r="B155" s="120"/>
      <c r="C155" s="121"/>
      <c r="D155" s="122"/>
      <c r="E155" s="121"/>
      <c r="F155" s="51" t="s">
        <v>237</v>
      </c>
      <c r="G155" s="116"/>
      <c r="H155" s="116"/>
      <c r="I155" s="116"/>
      <c r="J155" s="116"/>
      <c r="K155" s="116"/>
      <c r="L155" s="145"/>
      <c r="M155" s="146"/>
      <c r="N155" s="146"/>
      <c r="O155" s="146"/>
      <c r="P155" s="146"/>
      <c r="Q155" s="146"/>
      <c r="R155" s="146"/>
      <c r="S155" s="146"/>
      <c r="T155" s="146"/>
      <c r="U155" s="146"/>
      <c r="V155" s="146"/>
      <c r="W155" s="146"/>
      <c r="X155" s="146"/>
      <c r="Y155" s="146"/>
      <c r="Z155" s="146"/>
      <c r="AA155" s="147"/>
      <c r="AB155" s="5"/>
    </row>
    <row r="156" spans="1:28" ht="30.95" customHeight="1" x14ac:dyDescent="0.25">
      <c r="A156" s="207"/>
      <c r="B156" s="120"/>
      <c r="C156" s="121"/>
      <c r="D156" s="122"/>
      <c r="E156" s="121"/>
      <c r="F156" s="51" t="s">
        <v>238</v>
      </c>
      <c r="G156" s="116"/>
      <c r="H156" s="116"/>
      <c r="I156" s="116"/>
      <c r="J156" s="116"/>
      <c r="K156" s="116"/>
      <c r="L156" s="145"/>
      <c r="M156" s="146"/>
      <c r="N156" s="146"/>
      <c r="O156" s="146"/>
      <c r="P156" s="146"/>
      <c r="Q156" s="146"/>
      <c r="R156" s="146"/>
      <c r="S156" s="146"/>
      <c r="T156" s="146"/>
      <c r="U156" s="146"/>
      <c r="V156" s="146"/>
      <c r="W156" s="146"/>
      <c r="X156" s="146"/>
      <c r="Y156" s="146"/>
      <c r="Z156" s="146"/>
      <c r="AA156" s="147"/>
      <c r="AB156" s="5"/>
    </row>
    <row r="157" spans="1:28" ht="30.95" customHeight="1" x14ac:dyDescent="0.25">
      <c r="A157" s="207"/>
      <c r="B157" s="120"/>
      <c r="C157" s="121"/>
      <c r="D157" s="122"/>
      <c r="E157" s="121"/>
      <c r="F157" s="51" t="s">
        <v>239</v>
      </c>
      <c r="G157" s="116"/>
      <c r="H157" s="116"/>
      <c r="I157" s="116"/>
      <c r="J157" s="116"/>
      <c r="K157" s="116"/>
      <c r="L157" s="145"/>
      <c r="M157" s="146"/>
      <c r="N157" s="146"/>
      <c r="O157" s="146"/>
      <c r="P157" s="146"/>
      <c r="Q157" s="146"/>
      <c r="R157" s="146"/>
      <c r="S157" s="146"/>
      <c r="T157" s="146"/>
      <c r="U157" s="146"/>
      <c r="V157" s="146"/>
      <c r="W157" s="146"/>
      <c r="X157" s="146"/>
      <c r="Y157" s="146"/>
      <c r="Z157" s="146"/>
      <c r="AA157" s="147"/>
      <c r="AB157" s="5"/>
    </row>
    <row r="158" spans="1:28" ht="31.5" customHeight="1" x14ac:dyDescent="0.25">
      <c r="A158" s="207"/>
      <c r="B158" s="120" t="s">
        <v>248</v>
      </c>
      <c r="C158" s="121" t="s">
        <v>249</v>
      </c>
      <c r="D158" s="122" t="s">
        <v>250</v>
      </c>
      <c r="E158" s="49" t="s">
        <v>251</v>
      </c>
      <c r="F158" s="51" t="s">
        <v>252</v>
      </c>
      <c r="G158" s="123"/>
      <c r="H158" s="53"/>
      <c r="I158" s="53"/>
      <c r="J158" s="53"/>
      <c r="K158" s="53"/>
      <c r="L158" s="145"/>
      <c r="M158" s="146"/>
      <c r="N158" s="146"/>
      <c r="O158" s="146"/>
      <c r="P158" s="146"/>
      <c r="Q158" s="146"/>
      <c r="R158" s="146"/>
      <c r="S158" s="146"/>
      <c r="T158" s="146"/>
      <c r="U158" s="146"/>
      <c r="V158" s="146"/>
      <c r="W158" s="146"/>
      <c r="X158" s="146"/>
      <c r="Y158" s="146"/>
      <c r="Z158" s="146"/>
      <c r="AA158" s="147"/>
      <c r="AB158" s="5"/>
    </row>
    <row r="159" spans="1:28" ht="31.5" customHeight="1" x14ac:dyDescent="0.25">
      <c r="A159" s="207"/>
      <c r="B159" s="120"/>
      <c r="C159" s="121"/>
      <c r="D159" s="122"/>
      <c r="E159" s="121" t="s">
        <v>253</v>
      </c>
      <c r="F159" s="51" t="s">
        <v>235</v>
      </c>
      <c r="G159" s="127"/>
      <c r="H159" s="53"/>
      <c r="I159" s="53"/>
      <c r="J159" s="53"/>
      <c r="K159" s="53"/>
      <c r="L159" s="145"/>
      <c r="M159" s="146"/>
      <c r="N159" s="146"/>
      <c r="O159" s="146"/>
      <c r="P159" s="146"/>
      <c r="Q159" s="146"/>
      <c r="R159" s="146"/>
      <c r="S159" s="146"/>
      <c r="T159" s="146"/>
      <c r="U159" s="146"/>
      <c r="V159" s="146"/>
      <c r="W159" s="146"/>
      <c r="X159" s="146"/>
      <c r="Y159" s="146"/>
      <c r="Z159" s="146"/>
      <c r="AA159" s="147"/>
      <c r="AB159" s="5"/>
    </row>
    <row r="160" spans="1:28" ht="31.5" customHeight="1" x14ac:dyDescent="0.25">
      <c r="A160" s="207"/>
      <c r="B160" s="120"/>
      <c r="C160" s="121"/>
      <c r="D160" s="122"/>
      <c r="E160" s="121"/>
      <c r="F160" s="51" t="s">
        <v>236</v>
      </c>
      <c r="G160" s="127"/>
      <c r="H160" s="53"/>
      <c r="I160" s="53"/>
      <c r="J160" s="53"/>
      <c r="K160" s="53"/>
      <c r="L160" s="145"/>
      <c r="M160" s="146"/>
      <c r="N160" s="146"/>
      <c r="O160" s="146"/>
      <c r="P160" s="146"/>
      <c r="Q160" s="146"/>
      <c r="R160" s="146"/>
      <c r="S160" s="146"/>
      <c r="T160" s="146"/>
      <c r="U160" s="146"/>
      <c r="V160" s="146"/>
      <c r="W160" s="146"/>
      <c r="X160" s="146"/>
      <c r="Y160" s="146"/>
      <c r="Z160" s="146"/>
      <c r="AA160" s="147"/>
      <c r="AB160" s="5"/>
    </row>
    <row r="161" spans="1:28" ht="31.5" customHeight="1" x14ac:dyDescent="0.25">
      <c r="A161" s="207"/>
      <c r="B161" s="120"/>
      <c r="C161" s="121"/>
      <c r="D161" s="122"/>
      <c r="E161" s="121"/>
      <c r="F161" s="51" t="s">
        <v>237</v>
      </c>
      <c r="G161" s="127"/>
      <c r="H161" s="53"/>
      <c r="I161" s="53"/>
      <c r="J161" s="53"/>
      <c r="K161" s="53"/>
      <c r="L161" s="145"/>
      <c r="M161" s="146"/>
      <c r="N161" s="146"/>
      <c r="O161" s="146"/>
      <c r="P161" s="146"/>
      <c r="Q161" s="146"/>
      <c r="R161" s="146"/>
      <c r="S161" s="146"/>
      <c r="T161" s="146"/>
      <c r="U161" s="146"/>
      <c r="V161" s="146"/>
      <c r="W161" s="146"/>
      <c r="X161" s="146"/>
      <c r="Y161" s="146"/>
      <c r="Z161" s="146"/>
      <c r="AA161" s="147"/>
      <c r="AB161" s="5"/>
    </row>
    <row r="162" spans="1:28" ht="31.5" customHeight="1" x14ac:dyDescent="0.25">
      <c r="A162" s="207"/>
      <c r="B162" s="120"/>
      <c r="C162" s="121"/>
      <c r="D162" s="122"/>
      <c r="E162" s="121"/>
      <c r="F162" s="51" t="s">
        <v>238</v>
      </c>
      <c r="G162" s="127"/>
      <c r="H162" s="53"/>
      <c r="I162" s="53"/>
      <c r="J162" s="53"/>
      <c r="K162" s="53"/>
      <c r="L162" s="145"/>
      <c r="M162" s="146"/>
      <c r="N162" s="146"/>
      <c r="O162" s="146"/>
      <c r="P162" s="146"/>
      <c r="Q162" s="146"/>
      <c r="R162" s="146"/>
      <c r="S162" s="146"/>
      <c r="T162" s="146"/>
      <c r="U162" s="146"/>
      <c r="V162" s="146"/>
      <c r="W162" s="146"/>
      <c r="X162" s="146"/>
      <c r="Y162" s="146"/>
      <c r="Z162" s="146"/>
      <c r="AA162" s="147"/>
      <c r="AB162" s="5"/>
    </row>
    <row r="163" spans="1:28" ht="31.5" customHeight="1" x14ac:dyDescent="0.25">
      <c r="A163" s="207"/>
      <c r="B163" s="120"/>
      <c r="C163" s="121"/>
      <c r="D163" s="122"/>
      <c r="E163" s="121"/>
      <c r="F163" s="51" t="s">
        <v>239</v>
      </c>
      <c r="G163" s="127"/>
      <c r="H163" s="53"/>
      <c r="I163" s="53"/>
      <c r="J163" s="53"/>
      <c r="K163" s="53"/>
      <c r="L163" s="145"/>
      <c r="M163" s="146"/>
      <c r="N163" s="146"/>
      <c r="O163" s="146"/>
      <c r="P163" s="146"/>
      <c r="Q163" s="146"/>
      <c r="R163" s="146"/>
      <c r="S163" s="146"/>
      <c r="T163" s="146"/>
      <c r="U163" s="146"/>
      <c r="V163" s="146"/>
      <c r="W163" s="146"/>
      <c r="X163" s="146"/>
      <c r="Y163" s="146"/>
      <c r="Z163" s="146"/>
      <c r="AA163" s="147"/>
      <c r="AB163" s="5"/>
    </row>
    <row r="164" spans="1:28" ht="30.6" customHeight="1" x14ac:dyDescent="0.25">
      <c r="A164" s="207"/>
      <c r="B164" s="120"/>
      <c r="C164" s="121" t="s">
        <v>254</v>
      </c>
      <c r="D164" s="122" t="s">
        <v>255</v>
      </c>
      <c r="E164" s="49" t="s">
        <v>256</v>
      </c>
      <c r="F164" s="51" t="s">
        <v>139</v>
      </c>
      <c r="G164" s="123"/>
      <c r="H164" s="116"/>
      <c r="I164" s="116"/>
      <c r="J164" s="116"/>
      <c r="K164" s="116"/>
      <c r="L164" s="145"/>
      <c r="M164" s="146"/>
      <c r="N164" s="146"/>
      <c r="O164" s="146"/>
      <c r="P164" s="146"/>
      <c r="Q164" s="146"/>
      <c r="R164" s="146"/>
      <c r="S164" s="146"/>
      <c r="T164" s="146"/>
      <c r="U164" s="146"/>
      <c r="V164" s="146"/>
      <c r="W164" s="146"/>
      <c r="X164" s="146"/>
      <c r="Y164" s="146"/>
      <c r="Z164" s="146"/>
      <c r="AA164" s="147"/>
      <c r="AB164" s="5"/>
    </row>
    <row r="165" spans="1:28" ht="31.5" customHeight="1" x14ac:dyDescent="0.25">
      <c r="A165" s="207"/>
      <c r="B165" s="120"/>
      <c r="C165" s="121"/>
      <c r="D165" s="122"/>
      <c r="E165" s="121" t="s">
        <v>257</v>
      </c>
      <c r="F165" s="51" t="s">
        <v>235</v>
      </c>
      <c r="G165" s="116"/>
      <c r="H165" s="53"/>
      <c r="I165" s="53"/>
      <c r="J165" s="53"/>
      <c r="K165" s="53"/>
      <c r="L165" s="145"/>
      <c r="M165" s="146"/>
      <c r="N165" s="146"/>
      <c r="O165" s="146"/>
      <c r="P165" s="146"/>
      <c r="Q165" s="146"/>
      <c r="R165" s="146"/>
      <c r="S165" s="146"/>
      <c r="T165" s="146"/>
      <c r="U165" s="146"/>
      <c r="V165" s="146"/>
      <c r="W165" s="146"/>
      <c r="X165" s="146"/>
      <c r="Y165" s="146"/>
      <c r="Z165" s="146"/>
      <c r="AA165" s="147"/>
      <c r="AB165" s="5"/>
    </row>
    <row r="166" spans="1:28" ht="31.5" customHeight="1" x14ac:dyDescent="0.25">
      <c r="A166" s="207"/>
      <c r="B166" s="120"/>
      <c r="C166" s="121"/>
      <c r="D166" s="122"/>
      <c r="E166" s="121"/>
      <c r="F166" s="51" t="s">
        <v>236</v>
      </c>
      <c r="G166" s="116"/>
      <c r="H166" s="53"/>
      <c r="I166" s="53"/>
      <c r="J166" s="53"/>
      <c r="K166" s="53"/>
      <c r="L166" s="145"/>
      <c r="M166" s="146"/>
      <c r="N166" s="146"/>
      <c r="O166" s="146"/>
      <c r="P166" s="146"/>
      <c r="Q166" s="146"/>
      <c r="R166" s="146"/>
      <c r="S166" s="146"/>
      <c r="T166" s="146"/>
      <c r="U166" s="146"/>
      <c r="V166" s="146"/>
      <c r="W166" s="146"/>
      <c r="X166" s="146"/>
      <c r="Y166" s="146"/>
      <c r="Z166" s="146"/>
      <c r="AA166" s="147"/>
      <c r="AB166" s="5"/>
    </row>
    <row r="167" spans="1:28" ht="31.5" customHeight="1" x14ac:dyDescent="0.25">
      <c r="A167" s="207"/>
      <c r="B167" s="120"/>
      <c r="C167" s="121"/>
      <c r="D167" s="122"/>
      <c r="E167" s="121"/>
      <c r="F167" s="51" t="s">
        <v>237</v>
      </c>
      <c r="G167" s="116"/>
      <c r="H167" s="53"/>
      <c r="I167" s="53"/>
      <c r="J167" s="53"/>
      <c r="K167" s="53"/>
      <c r="L167" s="145"/>
      <c r="M167" s="146"/>
      <c r="N167" s="146"/>
      <c r="O167" s="146"/>
      <c r="P167" s="146"/>
      <c r="Q167" s="146"/>
      <c r="R167" s="146"/>
      <c r="S167" s="146"/>
      <c r="T167" s="146"/>
      <c r="U167" s="146"/>
      <c r="V167" s="146"/>
      <c r="W167" s="146"/>
      <c r="X167" s="146"/>
      <c r="Y167" s="146"/>
      <c r="Z167" s="146"/>
      <c r="AA167" s="147"/>
      <c r="AB167" s="5"/>
    </row>
    <row r="168" spans="1:28" ht="31.5" customHeight="1" x14ac:dyDescent="0.25">
      <c r="A168" s="207"/>
      <c r="B168" s="120"/>
      <c r="C168" s="121"/>
      <c r="D168" s="122"/>
      <c r="E168" s="121"/>
      <c r="F168" s="51" t="s">
        <v>238</v>
      </c>
      <c r="G168" s="116"/>
      <c r="H168" s="53"/>
      <c r="I168" s="53"/>
      <c r="J168" s="53"/>
      <c r="K168" s="53"/>
      <c r="L168" s="145"/>
      <c r="M168" s="146"/>
      <c r="N168" s="146"/>
      <c r="O168" s="146"/>
      <c r="P168" s="146"/>
      <c r="Q168" s="146"/>
      <c r="R168" s="146"/>
      <c r="S168" s="146"/>
      <c r="T168" s="146"/>
      <c r="U168" s="146"/>
      <c r="V168" s="146"/>
      <c r="W168" s="146"/>
      <c r="X168" s="146"/>
      <c r="Y168" s="146"/>
      <c r="Z168" s="146"/>
      <c r="AA168" s="147"/>
      <c r="AB168" s="5"/>
    </row>
    <row r="169" spans="1:28" ht="31.5" customHeight="1" x14ac:dyDescent="0.25">
      <c r="A169" s="207"/>
      <c r="B169" s="120"/>
      <c r="C169" s="121"/>
      <c r="D169" s="122"/>
      <c r="E169" s="121"/>
      <c r="F169" s="51" t="s">
        <v>239</v>
      </c>
      <c r="G169" s="116"/>
      <c r="H169" s="53"/>
      <c r="I169" s="53"/>
      <c r="J169" s="53"/>
      <c r="K169" s="53"/>
      <c r="L169" s="145"/>
      <c r="M169" s="146"/>
      <c r="N169" s="146"/>
      <c r="O169" s="146"/>
      <c r="P169" s="146"/>
      <c r="Q169" s="146"/>
      <c r="R169" s="146"/>
      <c r="S169" s="146"/>
      <c r="T169" s="146"/>
      <c r="U169" s="146"/>
      <c r="V169" s="146"/>
      <c r="W169" s="146"/>
      <c r="X169" s="146"/>
      <c r="Y169" s="146"/>
      <c r="Z169" s="146"/>
      <c r="AA169" s="147"/>
      <c r="AB169" s="5"/>
    </row>
    <row r="170" spans="1:28" ht="21.6" customHeight="1" x14ac:dyDescent="0.25">
      <c r="A170" s="207"/>
      <c r="B170" s="120"/>
      <c r="C170" s="121" t="s">
        <v>258</v>
      </c>
      <c r="D170" s="122" t="s">
        <v>259</v>
      </c>
      <c r="E170" s="49" t="s">
        <v>260</v>
      </c>
      <c r="F170" s="125" t="s">
        <v>261</v>
      </c>
      <c r="G170" s="123"/>
      <c r="H170" s="53"/>
      <c r="I170" s="53"/>
      <c r="J170" s="53"/>
      <c r="K170" s="53"/>
      <c r="L170" s="145"/>
      <c r="M170" s="146"/>
      <c r="N170" s="146"/>
      <c r="O170" s="146"/>
      <c r="P170" s="146"/>
      <c r="Q170" s="146"/>
      <c r="R170" s="146"/>
      <c r="S170" s="146"/>
      <c r="T170" s="146"/>
      <c r="U170" s="146"/>
      <c r="V170" s="146"/>
      <c r="W170" s="146"/>
      <c r="X170" s="146"/>
      <c r="Y170" s="146"/>
      <c r="Z170" s="146"/>
      <c r="AA170" s="147"/>
      <c r="AB170" s="5"/>
    </row>
    <row r="171" spans="1:28" ht="21.6" customHeight="1" x14ac:dyDescent="0.25">
      <c r="A171" s="207"/>
      <c r="B171" s="120"/>
      <c r="C171" s="121"/>
      <c r="D171" s="122"/>
      <c r="E171" s="49" t="s">
        <v>262</v>
      </c>
      <c r="F171" s="125"/>
      <c r="G171" s="116"/>
      <c r="H171" s="53"/>
      <c r="I171" s="53"/>
      <c r="J171" s="53"/>
      <c r="K171" s="53"/>
      <c r="L171" s="145"/>
      <c r="M171" s="146"/>
      <c r="N171" s="146"/>
      <c r="O171" s="146"/>
      <c r="P171" s="146"/>
      <c r="Q171" s="146"/>
      <c r="R171" s="146"/>
      <c r="S171" s="146"/>
      <c r="T171" s="146"/>
      <c r="U171" s="146"/>
      <c r="V171" s="146"/>
      <c r="W171" s="146"/>
      <c r="X171" s="146"/>
      <c r="Y171" s="146"/>
      <c r="Z171" s="146"/>
      <c r="AA171" s="147"/>
      <c r="AB171" s="5"/>
    </row>
    <row r="172" spans="1:28" ht="21.6" customHeight="1" x14ac:dyDescent="0.25">
      <c r="A172" s="207"/>
      <c r="B172" s="120"/>
      <c r="C172" s="121"/>
      <c r="D172" s="122"/>
      <c r="E172" s="49" t="s">
        <v>263</v>
      </c>
      <c r="F172" s="125"/>
      <c r="G172" s="116"/>
      <c r="H172" s="53"/>
      <c r="I172" s="53"/>
      <c r="J172" s="53"/>
      <c r="K172" s="53"/>
      <c r="L172" s="145"/>
      <c r="M172" s="146"/>
      <c r="N172" s="146"/>
      <c r="O172" s="146"/>
      <c r="P172" s="146"/>
      <c r="Q172" s="146"/>
      <c r="R172" s="146"/>
      <c r="S172" s="146"/>
      <c r="T172" s="146"/>
      <c r="U172" s="146"/>
      <c r="V172" s="146"/>
      <c r="W172" s="146"/>
      <c r="X172" s="146"/>
      <c r="Y172" s="146"/>
      <c r="Z172" s="146"/>
      <c r="AA172" s="147"/>
      <c r="AB172" s="5"/>
    </row>
    <row r="173" spans="1:28" ht="29.1" customHeight="1" x14ac:dyDescent="0.25">
      <c r="A173" s="207"/>
      <c r="B173" s="120"/>
      <c r="C173" s="121"/>
      <c r="D173" s="122"/>
      <c r="E173" s="49" t="s">
        <v>264</v>
      </c>
      <c r="F173" s="125"/>
      <c r="G173" s="116"/>
      <c r="H173" s="53"/>
      <c r="I173" s="53"/>
      <c r="J173" s="53"/>
      <c r="K173" s="53"/>
      <c r="L173" s="145"/>
      <c r="M173" s="146"/>
      <c r="N173" s="146"/>
      <c r="O173" s="146"/>
      <c r="P173" s="146"/>
      <c r="Q173" s="146"/>
      <c r="R173" s="146"/>
      <c r="S173" s="146"/>
      <c r="T173" s="146"/>
      <c r="U173" s="146"/>
      <c r="V173" s="146"/>
      <c r="W173" s="146"/>
      <c r="X173" s="146"/>
      <c r="Y173" s="146"/>
      <c r="Z173" s="146"/>
      <c r="AA173" s="147"/>
      <c r="AB173" s="5"/>
    </row>
    <row r="174" spans="1:28" ht="29.1" customHeight="1" x14ac:dyDescent="0.25">
      <c r="A174" s="207"/>
      <c r="B174" s="120"/>
      <c r="C174" s="121"/>
      <c r="D174" s="122"/>
      <c r="E174" s="49" t="s">
        <v>265</v>
      </c>
      <c r="F174" s="125"/>
      <c r="G174" s="116"/>
      <c r="H174" s="53"/>
      <c r="I174" s="53"/>
      <c r="J174" s="53"/>
      <c r="K174" s="53"/>
      <c r="L174" s="145"/>
      <c r="M174" s="146"/>
      <c r="N174" s="146"/>
      <c r="O174" s="146"/>
      <c r="P174" s="146"/>
      <c r="Q174" s="146"/>
      <c r="R174" s="146"/>
      <c r="S174" s="146"/>
      <c r="T174" s="146"/>
      <c r="U174" s="146"/>
      <c r="V174" s="146"/>
      <c r="W174" s="146"/>
      <c r="X174" s="146"/>
      <c r="Y174" s="146"/>
      <c r="Z174" s="146"/>
      <c r="AA174" s="147"/>
      <c r="AB174" s="5"/>
    </row>
    <row r="175" spans="1:28" ht="24.6" customHeight="1" x14ac:dyDescent="0.25">
      <c r="A175" s="207"/>
      <c r="B175" s="120"/>
      <c r="C175" s="121"/>
      <c r="D175" s="122" t="s">
        <v>266</v>
      </c>
      <c r="E175" s="49" t="s">
        <v>139</v>
      </c>
      <c r="F175" s="125" t="s">
        <v>235</v>
      </c>
      <c r="G175" s="116"/>
      <c r="H175" s="53"/>
      <c r="I175" s="53"/>
      <c r="J175" s="53"/>
      <c r="K175" s="53"/>
      <c r="L175" s="145"/>
      <c r="M175" s="146"/>
      <c r="N175" s="146"/>
      <c r="O175" s="146"/>
      <c r="P175" s="146"/>
      <c r="Q175" s="146"/>
      <c r="R175" s="146"/>
      <c r="S175" s="146"/>
      <c r="T175" s="146"/>
      <c r="U175" s="146"/>
      <c r="V175" s="146"/>
      <c r="W175" s="146"/>
      <c r="X175" s="146"/>
      <c r="Y175" s="146"/>
      <c r="Z175" s="146"/>
      <c r="AA175" s="147"/>
      <c r="AB175" s="5"/>
    </row>
    <row r="176" spans="1:28" ht="24" customHeight="1" x14ac:dyDescent="0.25">
      <c r="A176" s="207"/>
      <c r="B176" s="120"/>
      <c r="C176" s="121"/>
      <c r="D176" s="122"/>
      <c r="E176" s="49" t="s">
        <v>262</v>
      </c>
      <c r="F176" s="125"/>
      <c r="G176" s="116"/>
      <c r="H176" s="53"/>
      <c r="I176" s="53"/>
      <c r="J176" s="53"/>
      <c r="K176" s="53"/>
      <c r="L176" s="145"/>
      <c r="M176" s="146"/>
      <c r="N176" s="146"/>
      <c r="O176" s="146"/>
      <c r="P176" s="146"/>
      <c r="Q176" s="146"/>
      <c r="R176" s="146"/>
      <c r="S176" s="146"/>
      <c r="T176" s="146"/>
      <c r="U176" s="146"/>
      <c r="V176" s="146"/>
      <c r="W176" s="146"/>
      <c r="X176" s="146"/>
      <c r="Y176" s="146"/>
      <c r="Z176" s="146"/>
      <c r="AA176" s="147"/>
      <c r="AB176" s="5"/>
    </row>
    <row r="177" spans="1:28" ht="24" customHeight="1" x14ac:dyDescent="0.25">
      <c r="A177" s="207"/>
      <c r="B177" s="120"/>
      <c r="C177" s="121"/>
      <c r="D177" s="122"/>
      <c r="E177" s="49" t="s">
        <v>267</v>
      </c>
      <c r="F177" s="125"/>
      <c r="G177" s="116"/>
      <c r="H177" s="53"/>
      <c r="I177" s="53"/>
      <c r="J177" s="53"/>
      <c r="K177" s="53"/>
      <c r="L177" s="145"/>
      <c r="M177" s="146"/>
      <c r="N177" s="146"/>
      <c r="O177" s="146"/>
      <c r="P177" s="146"/>
      <c r="Q177" s="146"/>
      <c r="R177" s="146"/>
      <c r="S177" s="146"/>
      <c r="T177" s="146"/>
      <c r="U177" s="146"/>
      <c r="V177" s="146"/>
      <c r="W177" s="146"/>
      <c r="X177" s="146"/>
      <c r="Y177" s="146"/>
      <c r="Z177" s="146"/>
      <c r="AA177" s="147"/>
      <c r="AB177" s="5"/>
    </row>
    <row r="178" spans="1:28" ht="24" customHeight="1" x14ac:dyDescent="0.25">
      <c r="A178" s="207"/>
      <c r="B178" s="120"/>
      <c r="C178" s="121"/>
      <c r="D178" s="122"/>
      <c r="E178" s="49" t="s">
        <v>268</v>
      </c>
      <c r="F178" s="125"/>
      <c r="G178" s="116"/>
      <c r="H178" s="53"/>
      <c r="I178" s="53"/>
      <c r="J178" s="53"/>
      <c r="K178" s="53"/>
      <c r="L178" s="145"/>
      <c r="M178" s="146"/>
      <c r="N178" s="146"/>
      <c r="O178" s="146"/>
      <c r="P178" s="146"/>
      <c r="Q178" s="146"/>
      <c r="R178" s="146"/>
      <c r="S178" s="146"/>
      <c r="T178" s="146"/>
      <c r="U178" s="146"/>
      <c r="V178" s="146"/>
      <c r="W178" s="146"/>
      <c r="X178" s="146"/>
      <c r="Y178" s="146"/>
      <c r="Z178" s="146"/>
      <c r="AA178" s="147"/>
      <c r="AB178" s="5"/>
    </row>
    <row r="179" spans="1:28" ht="24" customHeight="1" x14ac:dyDescent="0.25">
      <c r="A179" s="207"/>
      <c r="B179" s="120"/>
      <c r="C179" s="121"/>
      <c r="D179" s="122"/>
      <c r="E179" s="49" t="s">
        <v>269</v>
      </c>
      <c r="F179" s="125"/>
      <c r="G179" s="116"/>
      <c r="H179" s="53"/>
      <c r="I179" s="53"/>
      <c r="J179" s="53"/>
      <c r="K179" s="53"/>
      <c r="L179" s="145"/>
      <c r="M179" s="146"/>
      <c r="N179" s="146"/>
      <c r="O179" s="146"/>
      <c r="P179" s="146"/>
      <c r="Q179" s="146"/>
      <c r="R179" s="146"/>
      <c r="S179" s="146"/>
      <c r="T179" s="146"/>
      <c r="U179" s="146"/>
      <c r="V179" s="146"/>
      <c r="W179" s="146"/>
      <c r="X179" s="146"/>
      <c r="Y179" s="146"/>
      <c r="Z179" s="146"/>
      <c r="AA179" s="147"/>
      <c r="AB179" s="5"/>
    </row>
    <row r="180" spans="1:28" ht="24" customHeight="1" x14ac:dyDescent="0.25">
      <c r="A180" s="207"/>
      <c r="B180" s="120"/>
      <c r="C180" s="121"/>
      <c r="D180" s="122"/>
      <c r="E180" s="49" t="s">
        <v>139</v>
      </c>
      <c r="F180" s="125" t="s">
        <v>236</v>
      </c>
      <c r="G180" s="116"/>
      <c r="H180" s="53"/>
      <c r="I180" s="53"/>
      <c r="J180" s="53"/>
      <c r="K180" s="53"/>
      <c r="L180" s="145"/>
      <c r="M180" s="146"/>
      <c r="N180" s="146"/>
      <c r="O180" s="146"/>
      <c r="P180" s="146"/>
      <c r="Q180" s="146"/>
      <c r="R180" s="146"/>
      <c r="S180" s="146"/>
      <c r="T180" s="146"/>
      <c r="U180" s="146"/>
      <c r="V180" s="146"/>
      <c r="W180" s="146"/>
      <c r="X180" s="146"/>
      <c r="Y180" s="146"/>
      <c r="Z180" s="146"/>
      <c r="AA180" s="147"/>
      <c r="AB180" s="5"/>
    </row>
    <row r="181" spans="1:28" ht="24" customHeight="1" x14ac:dyDescent="0.25">
      <c r="A181" s="207"/>
      <c r="B181" s="120"/>
      <c r="C181" s="121"/>
      <c r="D181" s="122"/>
      <c r="E181" s="49" t="s">
        <v>262</v>
      </c>
      <c r="F181" s="125"/>
      <c r="G181" s="116"/>
      <c r="H181" s="53"/>
      <c r="I181" s="53"/>
      <c r="J181" s="53"/>
      <c r="K181" s="53"/>
      <c r="L181" s="145"/>
      <c r="M181" s="146"/>
      <c r="N181" s="146"/>
      <c r="O181" s="146"/>
      <c r="P181" s="146"/>
      <c r="Q181" s="146"/>
      <c r="R181" s="146"/>
      <c r="S181" s="146"/>
      <c r="T181" s="146"/>
      <c r="U181" s="146"/>
      <c r="V181" s="146"/>
      <c r="W181" s="146"/>
      <c r="X181" s="146"/>
      <c r="Y181" s="146"/>
      <c r="Z181" s="146"/>
      <c r="AA181" s="147"/>
      <c r="AB181" s="5"/>
    </row>
    <row r="182" spans="1:28" ht="24" customHeight="1" x14ac:dyDescent="0.25">
      <c r="A182" s="207"/>
      <c r="B182" s="120"/>
      <c r="C182" s="121"/>
      <c r="D182" s="122"/>
      <c r="E182" s="49" t="s">
        <v>267</v>
      </c>
      <c r="F182" s="125"/>
      <c r="G182" s="116"/>
      <c r="H182" s="53"/>
      <c r="I182" s="53"/>
      <c r="J182" s="53"/>
      <c r="K182" s="53"/>
      <c r="L182" s="145"/>
      <c r="M182" s="146"/>
      <c r="N182" s="146"/>
      <c r="O182" s="146"/>
      <c r="P182" s="146"/>
      <c r="Q182" s="146"/>
      <c r="R182" s="146"/>
      <c r="S182" s="146"/>
      <c r="T182" s="146"/>
      <c r="U182" s="146"/>
      <c r="V182" s="146"/>
      <c r="W182" s="146"/>
      <c r="X182" s="146"/>
      <c r="Y182" s="146"/>
      <c r="Z182" s="146"/>
      <c r="AA182" s="147"/>
      <c r="AB182" s="5"/>
    </row>
    <row r="183" spans="1:28" ht="24" customHeight="1" x14ac:dyDescent="0.25">
      <c r="A183" s="207"/>
      <c r="B183" s="120"/>
      <c r="C183" s="121"/>
      <c r="D183" s="122"/>
      <c r="E183" s="49" t="s">
        <v>268</v>
      </c>
      <c r="F183" s="125"/>
      <c r="G183" s="116"/>
      <c r="H183" s="53"/>
      <c r="I183" s="53"/>
      <c r="J183" s="53"/>
      <c r="K183" s="53"/>
      <c r="L183" s="145"/>
      <c r="M183" s="146"/>
      <c r="N183" s="146"/>
      <c r="O183" s="146"/>
      <c r="P183" s="146"/>
      <c r="Q183" s="146"/>
      <c r="R183" s="146"/>
      <c r="S183" s="146"/>
      <c r="T183" s="146"/>
      <c r="U183" s="146"/>
      <c r="V183" s="146"/>
      <c r="W183" s="146"/>
      <c r="X183" s="146"/>
      <c r="Y183" s="146"/>
      <c r="Z183" s="146"/>
      <c r="AA183" s="147"/>
      <c r="AB183" s="5"/>
    </row>
    <row r="184" spans="1:28" ht="24" customHeight="1" x14ac:dyDescent="0.25">
      <c r="A184" s="207"/>
      <c r="B184" s="120"/>
      <c r="C184" s="121"/>
      <c r="D184" s="122"/>
      <c r="E184" s="49" t="s">
        <v>269</v>
      </c>
      <c r="F184" s="125"/>
      <c r="G184" s="116"/>
      <c r="H184" s="53"/>
      <c r="I184" s="53"/>
      <c r="J184" s="53"/>
      <c r="K184" s="53"/>
      <c r="L184" s="145"/>
      <c r="M184" s="146"/>
      <c r="N184" s="146"/>
      <c r="O184" s="146"/>
      <c r="P184" s="146"/>
      <c r="Q184" s="146"/>
      <c r="R184" s="146"/>
      <c r="S184" s="146"/>
      <c r="T184" s="146"/>
      <c r="U184" s="146"/>
      <c r="V184" s="146"/>
      <c r="W184" s="146"/>
      <c r="X184" s="146"/>
      <c r="Y184" s="146"/>
      <c r="Z184" s="146"/>
      <c r="AA184" s="147"/>
      <c r="AB184" s="5"/>
    </row>
    <row r="185" spans="1:28" ht="24" customHeight="1" x14ac:dyDescent="0.25">
      <c r="A185" s="207"/>
      <c r="B185" s="120"/>
      <c r="C185" s="121"/>
      <c r="D185" s="122"/>
      <c r="E185" s="49" t="s">
        <v>270</v>
      </c>
      <c r="F185" s="125" t="s">
        <v>237</v>
      </c>
      <c r="G185" s="116"/>
      <c r="H185" s="53"/>
      <c r="I185" s="53"/>
      <c r="J185" s="53"/>
      <c r="K185" s="53"/>
      <c r="L185" s="145"/>
      <c r="M185" s="146"/>
      <c r="N185" s="146"/>
      <c r="O185" s="146"/>
      <c r="P185" s="146"/>
      <c r="Q185" s="146"/>
      <c r="R185" s="146"/>
      <c r="S185" s="146"/>
      <c r="T185" s="146"/>
      <c r="U185" s="146"/>
      <c r="V185" s="146"/>
      <c r="W185" s="146"/>
      <c r="X185" s="146"/>
      <c r="Y185" s="146"/>
      <c r="Z185" s="146"/>
      <c r="AA185" s="147"/>
      <c r="AB185" s="5"/>
    </row>
    <row r="186" spans="1:28" ht="24" customHeight="1" x14ac:dyDescent="0.25">
      <c r="A186" s="207"/>
      <c r="B186" s="120"/>
      <c r="C186" s="121"/>
      <c r="D186" s="122"/>
      <c r="E186" s="49" t="s">
        <v>262</v>
      </c>
      <c r="F186" s="125"/>
      <c r="G186" s="116"/>
      <c r="H186" s="53"/>
      <c r="I186" s="53"/>
      <c r="J186" s="53"/>
      <c r="K186" s="53"/>
      <c r="L186" s="145"/>
      <c r="M186" s="146"/>
      <c r="N186" s="146"/>
      <c r="O186" s="146"/>
      <c r="P186" s="146"/>
      <c r="Q186" s="146"/>
      <c r="R186" s="146"/>
      <c r="S186" s="146"/>
      <c r="T186" s="146"/>
      <c r="U186" s="146"/>
      <c r="V186" s="146"/>
      <c r="W186" s="146"/>
      <c r="X186" s="146"/>
      <c r="Y186" s="146"/>
      <c r="Z186" s="146"/>
      <c r="AA186" s="147"/>
      <c r="AB186" s="5"/>
    </row>
    <row r="187" spans="1:28" ht="24" customHeight="1" x14ac:dyDescent="0.25">
      <c r="A187" s="207"/>
      <c r="B187" s="120"/>
      <c r="C187" s="121"/>
      <c r="D187" s="122"/>
      <c r="E187" s="49" t="s">
        <v>267</v>
      </c>
      <c r="F187" s="125"/>
      <c r="G187" s="116"/>
      <c r="H187" s="53"/>
      <c r="I187" s="53"/>
      <c r="J187" s="53"/>
      <c r="K187" s="53"/>
      <c r="L187" s="145"/>
      <c r="M187" s="146"/>
      <c r="N187" s="146"/>
      <c r="O187" s="146"/>
      <c r="P187" s="146"/>
      <c r="Q187" s="146"/>
      <c r="R187" s="146"/>
      <c r="S187" s="146"/>
      <c r="T187" s="146"/>
      <c r="U187" s="146"/>
      <c r="V187" s="146"/>
      <c r="W187" s="146"/>
      <c r="X187" s="146"/>
      <c r="Y187" s="146"/>
      <c r="Z187" s="146"/>
      <c r="AA187" s="147"/>
      <c r="AB187" s="5"/>
    </row>
    <row r="188" spans="1:28" ht="24" customHeight="1" x14ac:dyDescent="0.25">
      <c r="A188" s="207"/>
      <c r="B188" s="120"/>
      <c r="C188" s="121"/>
      <c r="D188" s="122"/>
      <c r="E188" s="49" t="s">
        <v>268</v>
      </c>
      <c r="F188" s="125"/>
      <c r="G188" s="116"/>
      <c r="H188" s="53"/>
      <c r="I188" s="53"/>
      <c r="J188" s="53"/>
      <c r="K188" s="53"/>
      <c r="L188" s="145"/>
      <c r="M188" s="146"/>
      <c r="N188" s="146"/>
      <c r="O188" s="146"/>
      <c r="P188" s="146"/>
      <c r="Q188" s="146"/>
      <c r="R188" s="146"/>
      <c r="S188" s="146"/>
      <c r="T188" s="146"/>
      <c r="U188" s="146"/>
      <c r="V188" s="146"/>
      <c r="W188" s="146"/>
      <c r="X188" s="146"/>
      <c r="Y188" s="146"/>
      <c r="Z188" s="146"/>
      <c r="AA188" s="147"/>
      <c r="AB188" s="5"/>
    </row>
    <row r="189" spans="1:28" ht="24" customHeight="1" x14ac:dyDescent="0.25">
      <c r="A189" s="207"/>
      <c r="B189" s="120"/>
      <c r="C189" s="121"/>
      <c r="D189" s="122"/>
      <c r="E189" s="49" t="s">
        <v>269</v>
      </c>
      <c r="F189" s="125"/>
      <c r="G189" s="116"/>
      <c r="H189" s="53"/>
      <c r="I189" s="53"/>
      <c r="J189" s="53"/>
      <c r="K189" s="53"/>
      <c r="L189" s="145"/>
      <c r="M189" s="146"/>
      <c r="N189" s="146"/>
      <c r="O189" s="146"/>
      <c r="P189" s="146"/>
      <c r="Q189" s="146"/>
      <c r="R189" s="146"/>
      <c r="S189" s="146"/>
      <c r="T189" s="146"/>
      <c r="U189" s="146"/>
      <c r="V189" s="146"/>
      <c r="W189" s="146"/>
      <c r="X189" s="146"/>
      <c r="Y189" s="146"/>
      <c r="Z189" s="146"/>
      <c r="AA189" s="147"/>
      <c r="AB189" s="5"/>
    </row>
    <row r="190" spans="1:28" ht="24" customHeight="1" x14ac:dyDescent="0.25">
      <c r="A190" s="207"/>
      <c r="B190" s="120"/>
      <c r="C190" s="121"/>
      <c r="D190" s="122"/>
      <c r="E190" s="49" t="s">
        <v>139</v>
      </c>
      <c r="F190" s="125" t="s">
        <v>238</v>
      </c>
      <c r="G190" s="116"/>
      <c r="H190" s="53"/>
      <c r="I190" s="53"/>
      <c r="J190" s="53"/>
      <c r="K190" s="53"/>
      <c r="L190" s="145"/>
      <c r="M190" s="146"/>
      <c r="N190" s="146"/>
      <c r="O190" s="146"/>
      <c r="P190" s="146"/>
      <c r="Q190" s="146"/>
      <c r="R190" s="146"/>
      <c r="S190" s="146"/>
      <c r="T190" s="146"/>
      <c r="U190" s="146"/>
      <c r="V190" s="146"/>
      <c r="W190" s="146"/>
      <c r="X190" s="146"/>
      <c r="Y190" s="146"/>
      <c r="Z190" s="146"/>
      <c r="AA190" s="147"/>
      <c r="AB190" s="5"/>
    </row>
    <row r="191" spans="1:28" ht="24" customHeight="1" x14ac:dyDescent="0.25">
      <c r="A191" s="207"/>
      <c r="B191" s="120"/>
      <c r="C191" s="121"/>
      <c r="D191" s="122"/>
      <c r="E191" s="49" t="s">
        <v>262</v>
      </c>
      <c r="F191" s="125"/>
      <c r="G191" s="116"/>
      <c r="H191" s="53"/>
      <c r="I191" s="53"/>
      <c r="J191" s="53"/>
      <c r="K191" s="53"/>
      <c r="L191" s="145"/>
      <c r="M191" s="146"/>
      <c r="N191" s="146"/>
      <c r="O191" s="146"/>
      <c r="P191" s="146"/>
      <c r="Q191" s="146"/>
      <c r="R191" s="146"/>
      <c r="S191" s="146"/>
      <c r="T191" s="146"/>
      <c r="U191" s="146"/>
      <c r="V191" s="146"/>
      <c r="W191" s="146"/>
      <c r="X191" s="146"/>
      <c r="Y191" s="146"/>
      <c r="Z191" s="146"/>
      <c r="AA191" s="147"/>
      <c r="AB191" s="5"/>
    </row>
    <row r="192" spans="1:28" ht="24" customHeight="1" x14ac:dyDescent="0.25">
      <c r="A192" s="207"/>
      <c r="B192" s="120"/>
      <c r="C192" s="121"/>
      <c r="D192" s="122"/>
      <c r="E192" s="49" t="s">
        <v>267</v>
      </c>
      <c r="F192" s="125"/>
      <c r="G192" s="116"/>
      <c r="H192" s="53"/>
      <c r="I192" s="53"/>
      <c r="J192" s="53"/>
      <c r="K192" s="53"/>
      <c r="L192" s="145"/>
      <c r="M192" s="146"/>
      <c r="N192" s="146"/>
      <c r="O192" s="146"/>
      <c r="P192" s="146"/>
      <c r="Q192" s="146"/>
      <c r="R192" s="146"/>
      <c r="S192" s="146"/>
      <c r="T192" s="146"/>
      <c r="U192" s="146"/>
      <c r="V192" s="146"/>
      <c r="W192" s="146"/>
      <c r="X192" s="146"/>
      <c r="Y192" s="146"/>
      <c r="Z192" s="146"/>
      <c r="AA192" s="147"/>
      <c r="AB192" s="5"/>
    </row>
    <row r="193" spans="1:28" ht="24" customHeight="1" x14ac:dyDescent="0.25">
      <c r="A193" s="207"/>
      <c r="B193" s="120"/>
      <c r="C193" s="121"/>
      <c r="D193" s="122"/>
      <c r="E193" s="49" t="s">
        <v>268</v>
      </c>
      <c r="F193" s="125"/>
      <c r="G193" s="116"/>
      <c r="H193" s="53"/>
      <c r="I193" s="53"/>
      <c r="J193" s="53"/>
      <c r="K193" s="53"/>
      <c r="L193" s="145"/>
      <c r="M193" s="146"/>
      <c r="N193" s="146"/>
      <c r="O193" s="146"/>
      <c r="P193" s="146"/>
      <c r="Q193" s="146"/>
      <c r="R193" s="146"/>
      <c r="S193" s="146"/>
      <c r="T193" s="146"/>
      <c r="U193" s="146"/>
      <c r="V193" s="146"/>
      <c r="W193" s="146"/>
      <c r="X193" s="146"/>
      <c r="Y193" s="146"/>
      <c r="Z193" s="146"/>
      <c r="AA193" s="147"/>
      <c r="AB193" s="5"/>
    </row>
    <row r="194" spans="1:28" ht="24" customHeight="1" x14ac:dyDescent="0.25">
      <c r="A194" s="207"/>
      <c r="B194" s="120"/>
      <c r="C194" s="121"/>
      <c r="D194" s="122"/>
      <c r="E194" s="49" t="s">
        <v>269</v>
      </c>
      <c r="F194" s="125"/>
      <c r="G194" s="116"/>
      <c r="H194" s="53"/>
      <c r="I194" s="53"/>
      <c r="J194" s="53"/>
      <c r="K194" s="53"/>
      <c r="L194" s="145"/>
      <c r="M194" s="146"/>
      <c r="N194" s="146"/>
      <c r="O194" s="146"/>
      <c r="P194" s="146"/>
      <c r="Q194" s="146"/>
      <c r="R194" s="146"/>
      <c r="S194" s="146"/>
      <c r="T194" s="146"/>
      <c r="U194" s="146"/>
      <c r="V194" s="146"/>
      <c r="W194" s="146"/>
      <c r="X194" s="146"/>
      <c r="Y194" s="146"/>
      <c r="Z194" s="146"/>
      <c r="AA194" s="147"/>
      <c r="AB194" s="5"/>
    </row>
    <row r="195" spans="1:28" ht="24" customHeight="1" x14ac:dyDescent="0.25">
      <c r="A195" s="207"/>
      <c r="B195" s="120"/>
      <c r="C195" s="121"/>
      <c r="D195" s="122"/>
      <c r="E195" s="49" t="s">
        <v>139</v>
      </c>
      <c r="F195" s="125" t="s">
        <v>239</v>
      </c>
      <c r="G195" s="116"/>
      <c r="H195" s="53"/>
      <c r="I195" s="53"/>
      <c r="J195" s="53"/>
      <c r="K195" s="53"/>
      <c r="L195" s="145"/>
      <c r="M195" s="146"/>
      <c r="N195" s="146"/>
      <c r="O195" s="146"/>
      <c r="P195" s="146"/>
      <c r="Q195" s="146"/>
      <c r="R195" s="146"/>
      <c r="S195" s="146"/>
      <c r="T195" s="146"/>
      <c r="U195" s="146"/>
      <c r="V195" s="146"/>
      <c r="W195" s="146"/>
      <c r="X195" s="146"/>
      <c r="Y195" s="146"/>
      <c r="Z195" s="146"/>
      <c r="AA195" s="147"/>
      <c r="AB195" s="5"/>
    </row>
    <row r="196" spans="1:28" ht="24" customHeight="1" x14ac:dyDescent="0.25">
      <c r="A196" s="207"/>
      <c r="B196" s="120"/>
      <c r="C196" s="121"/>
      <c r="D196" s="122"/>
      <c r="E196" s="49" t="s">
        <v>262</v>
      </c>
      <c r="F196" s="125"/>
      <c r="G196" s="116"/>
      <c r="H196" s="53"/>
      <c r="I196" s="53"/>
      <c r="J196" s="53"/>
      <c r="K196" s="53"/>
      <c r="L196" s="145"/>
      <c r="M196" s="146"/>
      <c r="N196" s="146"/>
      <c r="O196" s="146"/>
      <c r="P196" s="146"/>
      <c r="Q196" s="146"/>
      <c r="R196" s="146"/>
      <c r="S196" s="146"/>
      <c r="T196" s="146"/>
      <c r="U196" s="146"/>
      <c r="V196" s="146"/>
      <c r="W196" s="146"/>
      <c r="X196" s="146"/>
      <c r="Y196" s="146"/>
      <c r="Z196" s="146"/>
      <c r="AA196" s="147"/>
      <c r="AB196" s="5"/>
    </row>
    <row r="197" spans="1:28" ht="24" customHeight="1" x14ac:dyDescent="0.25">
      <c r="A197" s="207"/>
      <c r="B197" s="120"/>
      <c r="C197" s="121"/>
      <c r="D197" s="122"/>
      <c r="E197" s="49" t="s">
        <v>267</v>
      </c>
      <c r="F197" s="125"/>
      <c r="G197" s="116"/>
      <c r="H197" s="53"/>
      <c r="I197" s="53"/>
      <c r="J197" s="53"/>
      <c r="K197" s="53"/>
      <c r="L197" s="145"/>
      <c r="M197" s="146"/>
      <c r="N197" s="146"/>
      <c r="O197" s="146"/>
      <c r="P197" s="146"/>
      <c r="Q197" s="146"/>
      <c r="R197" s="146"/>
      <c r="S197" s="146"/>
      <c r="T197" s="146"/>
      <c r="U197" s="146"/>
      <c r="V197" s="146"/>
      <c r="W197" s="146"/>
      <c r="X197" s="146"/>
      <c r="Y197" s="146"/>
      <c r="Z197" s="146"/>
      <c r="AA197" s="147"/>
      <c r="AB197" s="5"/>
    </row>
    <row r="198" spans="1:28" ht="24" customHeight="1" x14ac:dyDescent="0.25">
      <c r="A198" s="207"/>
      <c r="B198" s="120"/>
      <c r="C198" s="121"/>
      <c r="D198" s="122"/>
      <c r="E198" s="49" t="s">
        <v>268</v>
      </c>
      <c r="F198" s="125"/>
      <c r="G198" s="116"/>
      <c r="H198" s="53"/>
      <c r="I198" s="53"/>
      <c r="J198" s="53"/>
      <c r="K198" s="53"/>
      <c r="L198" s="145"/>
      <c r="M198" s="146"/>
      <c r="N198" s="146"/>
      <c r="O198" s="146"/>
      <c r="P198" s="146"/>
      <c r="Q198" s="146"/>
      <c r="R198" s="146"/>
      <c r="S198" s="146"/>
      <c r="T198" s="146"/>
      <c r="U198" s="146"/>
      <c r="V198" s="146"/>
      <c r="W198" s="146"/>
      <c r="X198" s="146"/>
      <c r="Y198" s="146"/>
      <c r="Z198" s="146"/>
      <c r="AA198" s="147"/>
      <c r="AB198" s="5"/>
    </row>
    <row r="199" spans="1:28" ht="24" customHeight="1" x14ac:dyDescent="0.25">
      <c r="A199" s="207"/>
      <c r="B199" s="120"/>
      <c r="C199" s="121"/>
      <c r="D199" s="122"/>
      <c r="E199" s="49" t="s">
        <v>269</v>
      </c>
      <c r="F199" s="125"/>
      <c r="G199" s="116"/>
      <c r="H199" s="53"/>
      <c r="I199" s="53"/>
      <c r="J199" s="53"/>
      <c r="K199" s="53"/>
      <c r="L199" s="145"/>
      <c r="M199" s="146"/>
      <c r="N199" s="146"/>
      <c r="O199" s="146"/>
      <c r="P199" s="146"/>
      <c r="Q199" s="146"/>
      <c r="R199" s="146"/>
      <c r="S199" s="146"/>
      <c r="T199" s="146"/>
      <c r="U199" s="146"/>
      <c r="V199" s="146"/>
      <c r="W199" s="146"/>
      <c r="X199" s="146"/>
      <c r="Y199" s="146"/>
      <c r="Z199" s="146"/>
      <c r="AA199" s="147"/>
      <c r="AB199" s="5"/>
    </row>
    <row r="200" spans="1:28" ht="30" customHeight="1" x14ac:dyDescent="0.25">
      <c r="A200" s="207"/>
      <c r="B200" s="120" t="s">
        <v>271</v>
      </c>
      <c r="C200" s="121" t="s">
        <v>272</v>
      </c>
      <c r="D200" s="88" t="s">
        <v>273</v>
      </c>
      <c r="E200" s="49" t="s">
        <v>274</v>
      </c>
      <c r="F200" s="51" t="s">
        <v>260</v>
      </c>
      <c r="G200" s="123"/>
      <c r="H200" s="116"/>
      <c r="I200" s="126"/>
      <c r="J200" s="116"/>
      <c r="K200" s="126"/>
      <c r="L200" s="145"/>
      <c r="M200" s="146"/>
      <c r="N200" s="146"/>
      <c r="O200" s="146"/>
      <c r="P200" s="146"/>
      <c r="Q200" s="146"/>
      <c r="R200" s="146"/>
      <c r="S200" s="146"/>
      <c r="T200" s="146"/>
      <c r="U200" s="146"/>
      <c r="V200" s="146"/>
      <c r="W200" s="146"/>
      <c r="X200" s="146"/>
      <c r="Y200" s="146"/>
      <c r="Z200" s="146"/>
      <c r="AA200" s="147"/>
      <c r="AB200" s="5"/>
    </row>
    <row r="201" spans="1:28" ht="30" customHeight="1" x14ac:dyDescent="0.25">
      <c r="A201" s="207"/>
      <c r="B201" s="120"/>
      <c r="C201" s="121"/>
      <c r="D201" s="88" t="s">
        <v>273</v>
      </c>
      <c r="E201" s="49" t="s">
        <v>275</v>
      </c>
      <c r="F201" s="51" t="s">
        <v>260</v>
      </c>
      <c r="G201" s="116"/>
      <c r="H201" s="116"/>
      <c r="I201" s="116"/>
      <c r="J201" s="116"/>
      <c r="K201" s="116"/>
      <c r="L201" s="145"/>
      <c r="M201" s="146"/>
      <c r="N201" s="146"/>
      <c r="O201" s="146"/>
      <c r="P201" s="146"/>
      <c r="Q201" s="146"/>
      <c r="R201" s="146"/>
      <c r="S201" s="146"/>
      <c r="T201" s="146"/>
      <c r="U201" s="146"/>
      <c r="V201" s="146"/>
      <c r="W201" s="146"/>
      <c r="X201" s="146"/>
      <c r="Y201" s="146"/>
      <c r="Z201" s="146"/>
      <c r="AA201" s="147"/>
      <c r="AB201" s="5"/>
    </row>
    <row r="202" spans="1:28" ht="30" customHeight="1" x14ac:dyDescent="0.25">
      <c r="A202" s="207"/>
      <c r="B202" s="120"/>
      <c r="C202" s="121"/>
      <c r="D202" s="122" t="s">
        <v>276</v>
      </c>
      <c r="E202" s="49" t="s">
        <v>277</v>
      </c>
      <c r="F202" s="51" t="s">
        <v>260</v>
      </c>
      <c r="G202" s="116"/>
      <c r="H202" s="116"/>
      <c r="I202" s="126"/>
      <c r="J202" s="116"/>
      <c r="K202" s="126"/>
      <c r="L202" s="145"/>
      <c r="M202" s="146"/>
      <c r="N202" s="146"/>
      <c r="O202" s="146"/>
      <c r="P202" s="146"/>
      <c r="Q202" s="146"/>
      <c r="R202" s="146"/>
      <c r="S202" s="146"/>
      <c r="T202" s="146"/>
      <c r="U202" s="146"/>
      <c r="V202" s="146"/>
      <c r="W202" s="146"/>
      <c r="X202" s="146"/>
      <c r="Y202" s="146"/>
      <c r="Z202" s="146"/>
      <c r="AA202" s="147"/>
      <c r="AB202" s="5"/>
    </row>
    <row r="203" spans="1:28" ht="30" customHeight="1" x14ac:dyDescent="0.25">
      <c r="A203" s="207"/>
      <c r="B203" s="120"/>
      <c r="C203" s="121"/>
      <c r="D203" s="122"/>
      <c r="E203" s="49" t="s">
        <v>278</v>
      </c>
      <c r="F203" s="51" t="s">
        <v>260</v>
      </c>
      <c r="G203" s="116"/>
      <c r="H203" s="116"/>
      <c r="I203" s="116"/>
      <c r="J203" s="116"/>
      <c r="K203" s="116"/>
      <c r="L203" s="145"/>
      <c r="M203" s="146"/>
      <c r="N203" s="146"/>
      <c r="O203" s="146"/>
      <c r="P203" s="146"/>
      <c r="Q203" s="146"/>
      <c r="R203" s="146"/>
      <c r="S203" s="146"/>
      <c r="T203" s="146"/>
      <c r="U203" s="146"/>
      <c r="V203" s="146"/>
      <c r="W203" s="146"/>
      <c r="X203" s="146"/>
      <c r="Y203" s="146"/>
      <c r="Z203" s="146"/>
      <c r="AA203" s="147"/>
      <c r="AB203" s="5"/>
    </row>
    <row r="204" spans="1:28" ht="30" customHeight="1" x14ac:dyDescent="0.25">
      <c r="A204" s="207"/>
      <c r="B204" s="120"/>
      <c r="C204" s="121"/>
      <c r="D204" s="50" t="s">
        <v>279</v>
      </c>
      <c r="E204" s="49" t="s">
        <v>280</v>
      </c>
      <c r="F204" s="51" t="s">
        <v>260</v>
      </c>
      <c r="G204" s="116"/>
      <c r="H204" s="116"/>
      <c r="I204" s="116"/>
      <c r="J204" s="116"/>
      <c r="K204" s="116"/>
      <c r="L204" s="148"/>
      <c r="M204" s="149"/>
      <c r="N204" s="149"/>
      <c r="O204" s="149"/>
      <c r="P204" s="149"/>
      <c r="Q204" s="149"/>
      <c r="R204" s="149"/>
      <c r="S204" s="149"/>
      <c r="T204" s="149"/>
      <c r="U204" s="149"/>
      <c r="V204" s="149"/>
      <c r="W204" s="149"/>
      <c r="X204" s="149"/>
      <c r="Y204" s="149"/>
      <c r="Z204" s="149"/>
      <c r="AA204" s="150"/>
      <c r="AB204" s="5"/>
    </row>
    <row r="205" spans="1:28" ht="30" customHeight="1" x14ac:dyDescent="0.25">
      <c r="A205" s="207"/>
      <c r="B205" s="120"/>
      <c r="C205" s="48" t="s">
        <v>281</v>
      </c>
      <c r="D205" s="50" t="s">
        <v>57</v>
      </c>
      <c r="E205" s="49" t="s">
        <v>282</v>
      </c>
      <c r="F205" s="51" t="s">
        <v>283</v>
      </c>
      <c r="G205" s="52"/>
      <c r="H205" s="116"/>
      <c r="I205" s="116"/>
      <c r="J205" s="116"/>
      <c r="K205" s="116"/>
      <c r="L205" s="124"/>
      <c r="M205" s="116"/>
      <c r="N205" s="124"/>
      <c r="O205" s="116"/>
      <c r="P205" s="116"/>
      <c r="Q205" s="116"/>
      <c r="R205" s="116"/>
      <c r="S205" s="116"/>
      <c r="T205" s="116"/>
      <c r="U205" s="116"/>
      <c r="V205" s="116"/>
      <c r="W205" s="116"/>
      <c r="X205" s="116"/>
      <c r="Y205" s="116"/>
      <c r="Z205" s="116"/>
      <c r="AA205" s="116"/>
      <c r="AB205" s="5"/>
    </row>
    <row r="206" spans="1:28" ht="30" customHeight="1" x14ac:dyDescent="0.25">
      <c r="A206" s="207"/>
      <c r="B206" s="120"/>
      <c r="C206" s="48" t="s">
        <v>284</v>
      </c>
      <c r="D206" s="50" t="s">
        <v>279</v>
      </c>
      <c r="E206" s="49" t="s">
        <v>285</v>
      </c>
      <c r="F206" s="49" t="s">
        <v>286</v>
      </c>
      <c r="G206" s="89"/>
      <c r="H206" s="116"/>
      <c r="I206" s="116"/>
      <c r="J206" s="116"/>
      <c r="K206" s="116"/>
      <c r="L206" s="116"/>
      <c r="M206" s="116"/>
      <c r="N206" s="116"/>
      <c r="O206" s="116"/>
      <c r="P206" s="116"/>
      <c r="Q206" s="116"/>
      <c r="R206" s="116"/>
      <c r="S206" s="116"/>
      <c r="T206" s="116"/>
      <c r="U206" s="116"/>
      <c r="V206" s="116"/>
      <c r="W206" s="116"/>
      <c r="X206" s="116"/>
      <c r="Y206" s="116"/>
      <c r="Z206" s="116"/>
      <c r="AA206" s="116"/>
      <c r="AB206" s="5"/>
    </row>
    <row r="207" spans="1:28" ht="30" x14ac:dyDescent="0.25">
      <c r="A207" s="208"/>
      <c r="B207" s="48" t="s">
        <v>287</v>
      </c>
      <c r="C207" s="49" t="s">
        <v>288</v>
      </c>
      <c r="D207" s="50" t="s">
        <v>57</v>
      </c>
      <c r="E207" s="50" t="s">
        <v>289</v>
      </c>
      <c r="F207" s="49" t="s">
        <v>290</v>
      </c>
      <c r="G207" s="89"/>
      <c r="H207" s="116"/>
      <c r="I207" s="116"/>
      <c r="J207" s="116"/>
      <c r="K207" s="116"/>
      <c r="L207" s="116"/>
      <c r="M207" s="116"/>
      <c r="N207" s="116"/>
      <c r="O207" s="116"/>
      <c r="P207" s="116"/>
      <c r="Q207" s="116"/>
      <c r="R207" s="116"/>
      <c r="S207" s="116"/>
      <c r="T207" s="116"/>
      <c r="U207" s="116"/>
      <c r="V207" s="116"/>
      <c r="W207" s="116"/>
      <c r="X207" s="116"/>
      <c r="Y207" s="116"/>
      <c r="Z207" s="116"/>
      <c r="AA207" s="116"/>
      <c r="AB207" s="5"/>
    </row>
    <row r="208" spans="1:28" ht="36" customHeight="1" x14ac:dyDescent="0.25">
      <c r="A208" s="209" t="s">
        <v>291</v>
      </c>
      <c r="B208" s="120" t="s">
        <v>292</v>
      </c>
      <c r="C208" s="121" t="s">
        <v>293</v>
      </c>
      <c r="D208" s="122" t="s">
        <v>279</v>
      </c>
      <c r="E208" s="121" t="s">
        <v>294</v>
      </c>
      <c r="F208" s="51" t="s">
        <v>295</v>
      </c>
      <c r="G208" s="123"/>
      <c r="H208" s="116"/>
      <c r="I208" s="116"/>
      <c r="J208" s="116"/>
      <c r="K208" s="116"/>
      <c r="L208" s="166"/>
      <c r="M208" s="166"/>
      <c r="N208" s="166"/>
      <c r="O208" s="166"/>
      <c r="P208" s="166"/>
      <c r="Q208" s="166"/>
      <c r="R208" s="166"/>
      <c r="S208" s="166"/>
      <c r="T208" s="166"/>
      <c r="U208" s="166"/>
      <c r="V208" s="166"/>
      <c r="W208" s="166"/>
      <c r="X208" s="166"/>
      <c r="Y208" s="166"/>
      <c r="Z208" s="166"/>
      <c r="AA208" s="167"/>
      <c r="AB208" s="5"/>
    </row>
    <row r="209" spans="1:28" ht="36" customHeight="1" x14ac:dyDescent="0.25">
      <c r="A209" s="207"/>
      <c r="B209" s="120"/>
      <c r="C209" s="121"/>
      <c r="D209" s="122"/>
      <c r="E209" s="121"/>
      <c r="F209" s="51" t="s">
        <v>236</v>
      </c>
      <c r="G209" s="116"/>
      <c r="H209" s="53"/>
      <c r="I209" s="53"/>
      <c r="J209" s="53"/>
      <c r="K209" s="53"/>
      <c r="L209" s="168"/>
      <c r="M209" s="168"/>
      <c r="N209" s="168"/>
      <c r="O209" s="168"/>
      <c r="P209" s="168"/>
      <c r="Q209" s="168"/>
      <c r="R209" s="168"/>
      <c r="S209" s="168"/>
      <c r="T209" s="168"/>
      <c r="U209" s="168"/>
      <c r="V209" s="168"/>
      <c r="W209" s="168"/>
      <c r="X209" s="168"/>
      <c r="Y209" s="168"/>
      <c r="Z209" s="168"/>
      <c r="AA209" s="169"/>
      <c r="AB209" s="5"/>
    </row>
    <row r="210" spans="1:28" ht="36" customHeight="1" x14ac:dyDescent="0.25">
      <c r="A210" s="207"/>
      <c r="B210" s="120"/>
      <c r="C210" s="121"/>
      <c r="D210" s="122"/>
      <c r="E210" s="121"/>
      <c r="F210" s="51" t="s">
        <v>296</v>
      </c>
      <c r="G210" s="116"/>
      <c r="H210" s="53"/>
      <c r="I210" s="53"/>
      <c r="J210" s="53"/>
      <c r="K210" s="53"/>
      <c r="L210" s="168"/>
      <c r="M210" s="168"/>
      <c r="N210" s="168"/>
      <c r="O210" s="168"/>
      <c r="P210" s="168"/>
      <c r="Q210" s="168"/>
      <c r="R210" s="168"/>
      <c r="S210" s="168"/>
      <c r="T210" s="168"/>
      <c r="U210" s="168"/>
      <c r="V210" s="168"/>
      <c r="W210" s="168"/>
      <c r="X210" s="168"/>
      <c r="Y210" s="168"/>
      <c r="Z210" s="168"/>
      <c r="AA210" s="169"/>
      <c r="AB210" s="5"/>
    </row>
    <row r="211" spans="1:28" ht="36" customHeight="1" x14ac:dyDescent="0.25">
      <c r="A211" s="207"/>
      <c r="B211" s="120"/>
      <c r="C211" s="121"/>
      <c r="D211" s="122"/>
      <c r="E211" s="121"/>
      <c r="F211" s="51" t="s">
        <v>297</v>
      </c>
      <c r="G211" s="116"/>
      <c r="H211" s="116"/>
      <c r="I211" s="116"/>
      <c r="J211" s="116"/>
      <c r="K211" s="116"/>
      <c r="L211" s="168"/>
      <c r="M211" s="168"/>
      <c r="N211" s="168"/>
      <c r="O211" s="168"/>
      <c r="P211" s="168"/>
      <c r="Q211" s="168"/>
      <c r="R211" s="168"/>
      <c r="S211" s="168"/>
      <c r="T211" s="168"/>
      <c r="U211" s="168"/>
      <c r="V211" s="168"/>
      <c r="W211" s="168"/>
      <c r="X211" s="168"/>
      <c r="Y211" s="168"/>
      <c r="Z211" s="168"/>
      <c r="AA211" s="169"/>
      <c r="AB211" s="5"/>
    </row>
    <row r="212" spans="1:28" ht="31.5" customHeight="1" x14ac:dyDescent="0.25">
      <c r="A212" s="207"/>
      <c r="B212" s="120"/>
      <c r="C212" s="121"/>
      <c r="D212" s="122"/>
      <c r="E212" s="121"/>
      <c r="F212" s="49" t="s">
        <v>298</v>
      </c>
      <c r="G212" s="116"/>
      <c r="H212" s="116"/>
      <c r="I212" s="116"/>
      <c r="J212" s="116"/>
      <c r="K212" s="116"/>
      <c r="L212" s="168"/>
      <c r="M212" s="168"/>
      <c r="N212" s="168"/>
      <c r="O212" s="168"/>
      <c r="P212" s="168"/>
      <c r="Q212" s="168"/>
      <c r="R212" s="168"/>
      <c r="S212" s="168"/>
      <c r="T212" s="168"/>
      <c r="U212" s="168"/>
      <c r="V212" s="168"/>
      <c r="W212" s="168"/>
      <c r="X212" s="168"/>
      <c r="Y212" s="168"/>
      <c r="Z212" s="168"/>
      <c r="AA212" s="169"/>
      <c r="AB212" s="5"/>
    </row>
    <row r="213" spans="1:28" ht="36" customHeight="1" x14ac:dyDescent="0.25">
      <c r="A213" s="207"/>
      <c r="B213" s="120"/>
      <c r="C213" s="121"/>
      <c r="D213" s="50" t="s">
        <v>57</v>
      </c>
      <c r="E213" s="49" t="s">
        <v>299</v>
      </c>
      <c r="F213" s="49" t="s">
        <v>298</v>
      </c>
      <c r="G213" s="116"/>
      <c r="H213" s="117"/>
      <c r="I213" s="118"/>
      <c r="J213" s="117"/>
      <c r="K213" s="118"/>
      <c r="L213" s="168"/>
      <c r="M213" s="168"/>
      <c r="N213" s="168"/>
      <c r="O213" s="168"/>
      <c r="P213" s="168"/>
      <c r="Q213" s="168"/>
      <c r="R213" s="168"/>
      <c r="S213" s="168"/>
      <c r="T213" s="168"/>
      <c r="U213" s="168"/>
      <c r="V213" s="168"/>
      <c r="W213" s="168"/>
      <c r="X213" s="168"/>
      <c r="Y213" s="168"/>
      <c r="Z213" s="168"/>
      <c r="AA213" s="169"/>
      <c r="AB213" s="5"/>
    </row>
    <row r="214" spans="1:28" ht="28.5" customHeight="1" x14ac:dyDescent="0.25">
      <c r="A214" s="207"/>
      <c r="B214" s="120"/>
      <c r="C214" s="49" t="s">
        <v>300</v>
      </c>
      <c r="D214" s="50" t="s">
        <v>301</v>
      </c>
      <c r="E214" s="49" t="s">
        <v>302</v>
      </c>
      <c r="F214" s="51"/>
      <c r="G214" s="172"/>
      <c r="H214" s="173"/>
      <c r="I214" s="173"/>
      <c r="J214" s="173"/>
      <c r="K214" s="173"/>
      <c r="L214" s="168"/>
      <c r="M214" s="168"/>
      <c r="N214" s="168"/>
      <c r="O214" s="168"/>
      <c r="P214" s="168"/>
      <c r="Q214" s="168"/>
      <c r="R214" s="168"/>
      <c r="S214" s="168"/>
      <c r="T214" s="168"/>
      <c r="U214" s="168"/>
      <c r="V214" s="168"/>
      <c r="W214" s="168"/>
      <c r="X214" s="168"/>
      <c r="Y214" s="168"/>
      <c r="Z214" s="168"/>
      <c r="AA214" s="169"/>
      <c r="AB214" s="5"/>
    </row>
    <row r="215" spans="1:28" ht="28.5" customHeight="1" x14ac:dyDescent="0.25">
      <c r="A215" s="208"/>
      <c r="B215" s="48" t="s">
        <v>304</v>
      </c>
      <c r="C215" s="49" t="s">
        <v>305</v>
      </c>
      <c r="D215" s="50" t="s">
        <v>306</v>
      </c>
      <c r="E215" s="49" t="s">
        <v>307</v>
      </c>
      <c r="F215" s="51"/>
      <c r="G215" s="174"/>
      <c r="H215" s="175"/>
      <c r="I215" s="175"/>
      <c r="J215" s="175"/>
      <c r="K215" s="175"/>
      <c r="L215" s="170"/>
      <c r="M215" s="170"/>
      <c r="N215" s="170"/>
      <c r="O215" s="170"/>
      <c r="P215" s="170"/>
      <c r="Q215" s="170"/>
      <c r="R215" s="170"/>
      <c r="S215" s="170"/>
      <c r="T215" s="170"/>
      <c r="U215" s="170"/>
      <c r="V215" s="170"/>
      <c r="W215" s="170"/>
      <c r="X215" s="170"/>
      <c r="Y215" s="170"/>
      <c r="Z215" s="170"/>
      <c r="AA215" s="171"/>
      <c r="AB215" s="5"/>
    </row>
    <row r="216" spans="1:28" ht="18.95" customHeight="1" x14ac:dyDescent="0.25">
      <c r="A216" s="21"/>
      <c r="B216" s="19"/>
      <c r="C216" s="11"/>
      <c r="D216" s="12"/>
      <c r="E216" s="11"/>
      <c r="F216" s="13"/>
      <c r="G216" s="13"/>
      <c r="H216" s="14"/>
      <c r="I216" s="14"/>
      <c r="J216" s="14"/>
      <c r="K216" s="14"/>
      <c r="L216" s="8"/>
      <c r="M216" s="8"/>
      <c r="N216" s="8"/>
      <c r="O216" s="8"/>
      <c r="P216" s="8"/>
      <c r="Q216" s="8"/>
      <c r="R216" s="8"/>
      <c r="S216" s="8"/>
      <c r="T216" s="8"/>
      <c r="U216" s="8"/>
      <c r="V216" s="8"/>
      <c r="W216" s="8"/>
      <c r="X216" s="8"/>
      <c r="Y216" s="8"/>
      <c r="Z216" s="8"/>
      <c r="AA216" s="8"/>
    </row>
    <row r="217" spans="1:28" x14ac:dyDescent="0.25">
      <c r="B217" s="15" t="s">
        <v>309</v>
      </c>
    </row>
    <row r="218" spans="1:28" ht="155.44999999999999" customHeight="1" x14ac:dyDescent="0.25">
      <c r="B218" s="114"/>
      <c r="C218" s="114"/>
      <c r="D218" s="114"/>
      <c r="E218" s="114"/>
      <c r="F218" s="114"/>
      <c r="G218" s="114"/>
      <c r="H218" s="114"/>
      <c r="I218" s="114"/>
      <c r="J218" s="114"/>
      <c r="K218" s="114"/>
      <c r="L218" s="114"/>
      <c r="M218" s="114"/>
      <c r="N218" s="114"/>
      <c r="O218" s="114"/>
      <c r="P218" s="114"/>
    </row>
    <row r="219" spans="1:28" ht="52.35" customHeight="1" x14ac:dyDescent="0.25">
      <c r="B219" s="114"/>
      <c r="C219" s="114"/>
      <c r="D219" s="114"/>
      <c r="E219" s="114"/>
      <c r="F219" s="114"/>
      <c r="G219" s="114"/>
      <c r="H219" s="114"/>
      <c r="I219" s="114"/>
      <c r="J219" s="114"/>
      <c r="K219" s="114"/>
      <c r="L219" s="114"/>
      <c r="M219" s="114"/>
      <c r="N219" s="114"/>
      <c r="O219" s="17"/>
    </row>
    <row r="220" spans="1:28" ht="52.35" customHeight="1" x14ac:dyDescent="0.25">
      <c r="B220" s="114"/>
      <c r="C220" s="114"/>
      <c r="D220" s="114"/>
      <c r="E220" s="114"/>
      <c r="F220" s="114"/>
      <c r="G220" s="114"/>
      <c r="H220" s="114"/>
      <c r="I220" s="114"/>
      <c r="J220" s="114"/>
      <c r="K220" s="114"/>
      <c r="L220" s="114"/>
      <c r="M220" s="114"/>
      <c r="N220" s="114"/>
      <c r="O220" s="114"/>
    </row>
    <row r="221" spans="1:28" ht="33" customHeight="1" x14ac:dyDescent="0.25">
      <c r="B221" s="115"/>
      <c r="C221" s="115"/>
      <c r="D221" s="115"/>
      <c r="E221" s="115"/>
      <c r="F221" s="115"/>
      <c r="G221" s="115"/>
      <c r="H221" s="115"/>
      <c r="I221" s="115"/>
      <c r="J221" s="115"/>
      <c r="K221" s="115"/>
      <c r="L221" s="115"/>
      <c r="M221" s="115"/>
      <c r="N221" s="115"/>
    </row>
    <row r="222" spans="1:28" x14ac:dyDescent="0.25">
      <c r="B222" s="3"/>
      <c r="C222" s="3"/>
      <c r="D222" s="3"/>
      <c r="E222" s="3"/>
      <c r="F222" s="3"/>
      <c r="G222" s="3"/>
      <c r="H222" s="3"/>
      <c r="I222" s="3"/>
      <c r="J222" s="3"/>
      <c r="K222" s="3"/>
    </row>
    <row r="223" spans="1:28" x14ac:dyDescent="0.25">
      <c r="B223" s="3"/>
      <c r="C223" s="3"/>
      <c r="D223" s="3"/>
      <c r="E223" s="3"/>
      <c r="F223" s="3"/>
      <c r="G223" s="3"/>
      <c r="H223" s="3"/>
      <c r="I223" s="3"/>
      <c r="J223" s="3"/>
      <c r="K223" s="3"/>
    </row>
    <row r="224" spans="1:28" x14ac:dyDescent="0.25">
      <c r="B224" s="3"/>
      <c r="C224" s="3"/>
      <c r="D224" s="3"/>
      <c r="E224" s="3"/>
      <c r="F224" s="3"/>
      <c r="G224" s="3"/>
      <c r="H224" s="3"/>
      <c r="I224" s="3"/>
      <c r="J224" s="3"/>
      <c r="K224" s="3"/>
    </row>
    <row r="225" spans="5:11" ht="18.95" customHeight="1" x14ac:dyDescent="0.25">
      <c r="E225" s="3"/>
      <c r="F225" s="3"/>
      <c r="G225" s="3"/>
      <c r="H225" s="3"/>
      <c r="I225" s="3"/>
      <c r="J225" s="3"/>
      <c r="K225" s="3"/>
    </row>
    <row r="227" spans="5:11" ht="4.5" customHeight="1" x14ac:dyDescent="0.25"/>
  </sheetData>
  <mergeCells count="365">
    <mergeCell ref="AD24:AF24"/>
    <mergeCell ref="AD26:AF26"/>
    <mergeCell ref="AD7:AF7"/>
    <mergeCell ref="AD5:AF5"/>
    <mergeCell ref="AD85:AF85"/>
    <mergeCell ref="J82:L83"/>
    <mergeCell ref="J89:L93"/>
    <mergeCell ref="O89:Q93"/>
    <mergeCell ref="T89:V93"/>
    <mergeCell ref="Y89:AA93"/>
    <mergeCell ref="AD81:AF81"/>
    <mergeCell ref="AD50:AF79"/>
    <mergeCell ref="AD48:AF48"/>
    <mergeCell ref="AD49:AF49"/>
    <mergeCell ref="T41:V47"/>
    <mergeCell ref="Y41:AA47"/>
    <mergeCell ref="AD41:AF47"/>
    <mergeCell ref="J41:L47"/>
    <mergeCell ref="O41:Q47"/>
    <mergeCell ref="Y28:AA32"/>
    <mergeCell ref="AD28:AF32"/>
    <mergeCell ref="O28:Q32"/>
    <mergeCell ref="T28:V32"/>
    <mergeCell ref="B218:P218"/>
    <mergeCell ref="B219:N219"/>
    <mergeCell ref="B220:O220"/>
    <mergeCell ref="B221:N221"/>
    <mergeCell ref="Y33:AA33"/>
    <mergeCell ref="Y34:AA34"/>
    <mergeCell ref="H208:I208"/>
    <mergeCell ref="J208:K208"/>
    <mergeCell ref="L208:AA215"/>
    <mergeCell ref="H211:I211"/>
    <mergeCell ref="J211:K211"/>
    <mergeCell ref="H212:I212"/>
    <mergeCell ref="J212:K212"/>
    <mergeCell ref="H213:I213"/>
    <mergeCell ref="J213:K213"/>
    <mergeCell ref="G214:K215"/>
    <mergeCell ref="P205:R205"/>
    <mergeCell ref="S205:U205"/>
    <mergeCell ref="V205:X205"/>
    <mergeCell ref="Y205:AA205"/>
    <mergeCell ref="H204:I204"/>
    <mergeCell ref="J204:K204"/>
    <mergeCell ref="H205:I205"/>
    <mergeCell ref="J205:K205"/>
    <mergeCell ref="A208:A215"/>
    <mergeCell ref="B208:B214"/>
    <mergeCell ref="C208:C213"/>
    <mergeCell ref="D208:D212"/>
    <mergeCell ref="E208:E212"/>
    <mergeCell ref="G208:G213"/>
    <mergeCell ref="V206:X206"/>
    <mergeCell ref="Y206:AA206"/>
    <mergeCell ref="H207:I207"/>
    <mergeCell ref="J207:K207"/>
    <mergeCell ref="L207:M207"/>
    <mergeCell ref="N207:O207"/>
    <mergeCell ref="P207:R207"/>
    <mergeCell ref="S207:U207"/>
    <mergeCell ref="V207:X207"/>
    <mergeCell ref="Y207:AA207"/>
    <mergeCell ref="H206:I206"/>
    <mergeCell ref="J206:K206"/>
    <mergeCell ref="L206:M206"/>
    <mergeCell ref="N206:O206"/>
    <mergeCell ref="P206:R206"/>
    <mergeCell ref="S206:U206"/>
    <mergeCell ref="L205:M205"/>
    <mergeCell ref="N205:O205"/>
    <mergeCell ref="G200:G204"/>
    <mergeCell ref="H200:I200"/>
    <mergeCell ref="J200:K200"/>
    <mergeCell ref="H201:I201"/>
    <mergeCell ref="J201:K201"/>
    <mergeCell ref="D202:D203"/>
    <mergeCell ref="H202:I202"/>
    <mergeCell ref="J202:K202"/>
    <mergeCell ref="H203:I203"/>
    <mergeCell ref="J203:K203"/>
    <mergeCell ref="F175:F179"/>
    <mergeCell ref="F180:F184"/>
    <mergeCell ref="F185:F189"/>
    <mergeCell ref="F190:F194"/>
    <mergeCell ref="F195:F199"/>
    <mergeCell ref="B200:B206"/>
    <mergeCell ref="C200:C204"/>
    <mergeCell ref="D164:D169"/>
    <mergeCell ref="G164:G169"/>
    <mergeCell ref="B158:B199"/>
    <mergeCell ref="H164:I164"/>
    <mergeCell ref="J164:K164"/>
    <mergeCell ref="E165:E169"/>
    <mergeCell ref="C170:C199"/>
    <mergeCell ref="D170:D174"/>
    <mergeCell ref="F170:F174"/>
    <mergeCell ref="G170:G199"/>
    <mergeCell ref="D175:D199"/>
    <mergeCell ref="H156:I156"/>
    <mergeCell ref="J156:K156"/>
    <mergeCell ref="H157:I157"/>
    <mergeCell ref="J157:K157"/>
    <mergeCell ref="C158:C163"/>
    <mergeCell ref="D158:D163"/>
    <mergeCell ref="G158:G163"/>
    <mergeCell ref="E159:E163"/>
    <mergeCell ref="C164:C169"/>
    <mergeCell ref="C153:C157"/>
    <mergeCell ref="D153:D157"/>
    <mergeCell ref="E153:E157"/>
    <mergeCell ref="G153:G157"/>
    <mergeCell ref="H153:I153"/>
    <mergeCell ref="J153:K153"/>
    <mergeCell ref="H154:I154"/>
    <mergeCell ref="B144:B157"/>
    <mergeCell ref="C144:C152"/>
    <mergeCell ref="D144:D149"/>
    <mergeCell ref="G144:G152"/>
    <mergeCell ref="E145:E149"/>
    <mergeCell ref="D150:D152"/>
    <mergeCell ref="J154:K154"/>
    <mergeCell ref="H155:I155"/>
    <mergeCell ref="J155:K155"/>
    <mergeCell ref="E150:E152"/>
    <mergeCell ref="H150:I150"/>
    <mergeCell ref="J150:K150"/>
    <mergeCell ref="H151:I151"/>
    <mergeCell ref="J151:K151"/>
    <mergeCell ref="H152:I152"/>
    <mergeCell ref="J152:K152"/>
    <mergeCell ref="C140:F140"/>
    <mergeCell ref="G140:G143"/>
    <mergeCell ref="H140:K140"/>
    <mergeCell ref="L140:AA140"/>
    <mergeCell ref="A141:A143"/>
    <mergeCell ref="B141:B143"/>
    <mergeCell ref="C141:C143"/>
    <mergeCell ref="D141:D143"/>
    <mergeCell ref="E141:E143"/>
    <mergeCell ref="F141:F143"/>
    <mergeCell ref="H141:K141"/>
    <mergeCell ref="L141:O141"/>
    <mergeCell ref="P141:U141"/>
    <mergeCell ref="V141:AA141"/>
    <mergeCell ref="H142:I142"/>
    <mergeCell ref="J142:K142"/>
    <mergeCell ref="L142:M142"/>
    <mergeCell ref="N142:O142"/>
    <mergeCell ref="P142:R142"/>
    <mergeCell ref="S142:U142"/>
    <mergeCell ref="V142:X142"/>
    <mergeCell ref="Y142:AA142"/>
    <mergeCell ref="L143:AA204"/>
    <mergeCell ref="A144:A207"/>
    <mergeCell ref="AA110:AA118"/>
    <mergeCell ref="AF110:AF118"/>
    <mergeCell ref="E111:E113"/>
    <mergeCell ref="B122:B139"/>
    <mergeCell ref="C122:C139"/>
    <mergeCell ref="D122:D139"/>
    <mergeCell ref="E122:E129"/>
    <mergeCell ref="G122:G139"/>
    <mergeCell ref="J122:AA139"/>
    <mergeCell ref="C121:E121"/>
    <mergeCell ref="J121:L121"/>
    <mergeCell ref="O121:Q121"/>
    <mergeCell ref="T121:V121"/>
    <mergeCell ref="Y121:AA121"/>
    <mergeCell ref="E130:E134"/>
    <mergeCell ref="E135:E139"/>
    <mergeCell ref="AD121:AF121"/>
    <mergeCell ref="Y119:AA119"/>
    <mergeCell ref="AD119:AF119"/>
    <mergeCell ref="C120:E120"/>
    <mergeCell ref="J120:L120"/>
    <mergeCell ref="O120:Q120"/>
    <mergeCell ref="T120:V120"/>
    <mergeCell ref="Y120:AA120"/>
    <mergeCell ref="AD120:AF120"/>
    <mergeCell ref="J119:L119"/>
    <mergeCell ref="O119:Q119"/>
    <mergeCell ref="E94:E95"/>
    <mergeCell ref="F94:F95"/>
    <mergeCell ref="G94:G98"/>
    <mergeCell ref="T119:V119"/>
    <mergeCell ref="D109:D118"/>
    <mergeCell ref="E109:E110"/>
    <mergeCell ref="L110:L118"/>
    <mergeCell ref="Q110:Q118"/>
    <mergeCell ref="V110:V118"/>
    <mergeCell ref="B99:B121"/>
    <mergeCell ref="C99:C118"/>
    <mergeCell ref="D99:D108"/>
    <mergeCell ref="E99:E100"/>
    <mergeCell ref="G99:G121"/>
    <mergeCell ref="E101:E103"/>
    <mergeCell ref="E104:E108"/>
    <mergeCell ref="B84:B98"/>
    <mergeCell ref="C84:C93"/>
    <mergeCell ref="D84:D88"/>
    <mergeCell ref="E84:E88"/>
    <mergeCell ref="G84:G88"/>
    <mergeCell ref="D89:D93"/>
    <mergeCell ref="E89:E93"/>
    <mergeCell ref="G89:G93"/>
    <mergeCell ref="E114:E118"/>
    <mergeCell ref="C119:E119"/>
    <mergeCell ref="F119:F120"/>
    <mergeCell ref="C96:E96"/>
    <mergeCell ref="F96:F97"/>
    <mergeCell ref="AD96:AF96"/>
    <mergeCell ref="C97:E97"/>
    <mergeCell ref="AD97:AF97"/>
    <mergeCell ref="C98:E98"/>
    <mergeCell ref="C94:C95"/>
    <mergeCell ref="C82:E83"/>
    <mergeCell ref="O82:Q83"/>
    <mergeCell ref="T82:V83"/>
    <mergeCell ref="Y82:AA83"/>
    <mergeCell ref="AD82:AF83"/>
    <mergeCell ref="AD98:AF98"/>
    <mergeCell ref="AD87:AF87"/>
    <mergeCell ref="J80:L80"/>
    <mergeCell ref="O80:Q80"/>
    <mergeCell ref="T80:V80"/>
    <mergeCell ref="Y80:AA80"/>
    <mergeCell ref="AD80:AF80"/>
    <mergeCell ref="C81:E81"/>
    <mergeCell ref="J81:L81"/>
    <mergeCell ref="O81:Q81"/>
    <mergeCell ref="T81:V81"/>
    <mergeCell ref="Y81:AA81"/>
    <mergeCell ref="B53:B83"/>
    <mergeCell ref="C53:C56"/>
    <mergeCell ref="D53:D72"/>
    <mergeCell ref="E53:E56"/>
    <mergeCell ref="G53:G56"/>
    <mergeCell ref="C57:C63"/>
    <mergeCell ref="E57:E63"/>
    <mergeCell ref="G57:G75"/>
    <mergeCell ref="C64:C65"/>
    <mergeCell ref="E64:E65"/>
    <mergeCell ref="C76:C79"/>
    <mergeCell ref="E76:E79"/>
    <mergeCell ref="F76:F77"/>
    <mergeCell ref="G76:G83"/>
    <mergeCell ref="F78:F79"/>
    <mergeCell ref="C80:E80"/>
    <mergeCell ref="F80:F81"/>
    <mergeCell ref="C69:C75"/>
    <mergeCell ref="E69:F69"/>
    <mergeCell ref="E70:F70"/>
    <mergeCell ref="E71:F71"/>
    <mergeCell ref="E72:F72"/>
    <mergeCell ref="D73:D75"/>
    <mergeCell ref="E73:F73"/>
    <mergeCell ref="C51:C52"/>
    <mergeCell ref="E51:E52"/>
    <mergeCell ref="F51:F52"/>
    <mergeCell ref="G51:G52"/>
    <mergeCell ref="J51:L79"/>
    <mergeCell ref="O51:Q79"/>
    <mergeCell ref="T51:V79"/>
    <mergeCell ref="Y51:AA79"/>
    <mergeCell ref="C66:C68"/>
    <mergeCell ref="E74:F74"/>
    <mergeCell ref="E75:F75"/>
    <mergeCell ref="J49:L49"/>
    <mergeCell ref="O49:Q49"/>
    <mergeCell ref="T49:V49"/>
    <mergeCell ref="Y49:AA49"/>
    <mergeCell ref="C50:E50"/>
    <mergeCell ref="F48:F49"/>
    <mergeCell ref="J48:L48"/>
    <mergeCell ref="O48:Q48"/>
    <mergeCell ref="T48:V48"/>
    <mergeCell ref="Y48:AA48"/>
    <mergeCell ref="D42:D44"/>
    <mergeCell ref="E42:E44"/>
    <mergeCell ref="D45:D47"/>
    <mergeCell ref="E45:E47"/>
    <mergeCell ref="C48:E48"/>
    <mergeCell ref="C36:C47"/>
    <mergeCell ref="D36:D41"/>
    <mergeCell ref="E36:E41"/>
    <mergeCell ref="G36:G50"/>
    <mergeCell ref="C49:E49"/>
    <mergeCell ref="AD35:AF35"/>
    <mergeCell ref="O33:Q33"/>
    <mergeCell ref="T33:V33"/>
    <mergeCell ref="C34:E34"/>
    <mergeCell ref="J34:L34"/>
    <mergeCell ref="O34:Q34"/>
    <mergeCell ref="T34:V34"/>
    <mergeCell ref="AD33:AF33"/>
    <mergeCell ref="AD34:AF34"/>
    <mergeCell ref="O20:Q20"/>
    <mergeCell ref="T20:V20"/>
    <mergeCell ref="Y20:AA20"/>
    <mergeCell ref="D29:D30"/>
    <mergeCell ref="E29:E30"/>
    <mergeCell ref="D31:D32"/>
    <mergeCell ref="E31:E32"/>
    <mergeCell ref="C33:E33"/>
    <mergeCell ref="F33:F34"/>
    <mergeCell ref="J33:L33"/>
    <mergeCell ref="C23:C32"/>
    <mergeCell ref="D23:D28"/>
    <mergeCell ref="E23:E28"/>
    <mergeCell ref="G23:G35"/>
    <mergeCell ref="J28:L32"/>
    <mergeCell ref="C35:E35"/>
    <mergeCell ref="J35:L35"/>
    <mergeCell ref="O35:Q35"/>
    <mergeCell ref="T35:V35"/>
    <mergeCell ref="Y35:AA35"/>
    <mergeCell ref="C1:F1"/>
    <mergeCell ref="G1:G3"/>
    <mergeCell ref="H1:L1"/>
    <mergeCell ref="M1:AF1"/>
    <mergeCell ref="J9:L19"/>
    <mergeCell ref="O9:Q19"/>
    <mergeCell ref="T9:V19"/>
    <mergeCell ref="Y9:AA19"/>
    <mergeCell ref="AD9:AF19"/>
    <mergeCell ref="C4:C19"/>
    <mergeCell ref="D4:D10"/>
    <mergeCell ref="E4:E10"/>
    <mergeCell ref="G4:G22"/>
    <mergeCell ref="D11:D15"/>
    <mergeCell ref="E11:E15"/>
    <mergeCell ref="D16:D19"/>
    <mergeCell ref="E16:E19"/>
    <mergeCell ref="C22:E22"/>
    <mergeCell ref="J22:L22"/>
    <mergeCell ref="O22:Q22"/>
    <mergeCell ref="T22:V22"/>
    <mergeCell ref="Y22:AA22"/>
    <mergeCell ref="AD22:AF22"/>
    <mergeCell ref="AD20:AF20"/>
    <mergeCell ref="A2:A3"/>
    <mergeCell ref="B2:B3"/>
    <mergeCell ref="C2:C3"/>
    <mergeCell ref="D2:D3"/>
    <mergeCell ref="E2:E3"/>
    <mergeCell ref="F2:F3"/>
    <mergeCell ref="AD39:AF39"/>
    <mergeCell ref="H2:I2"/>
    <mergeCell ref="J2:L2"/>
    <mergeCell ref="M2:Q2"/>
    <mergeCell ref="R2:V2"/>
    <mergeCell ref="W2:AA2"/>
    <mergeCell ref="AB2:AF2"/>
    <mergeCell ref="A4:A139"/>
    <mergeCell ref="B4:B52"/>
    <mergeCell ref="C21:E21"/>
    <mergeCell ref="J21:L21"/>
    <mergeCell ref="O21:Q21"/>
    <mergeCell ref="T21:V21"/>
    <mergeCell ref="Y21:AA21"/>
    <mergeCell ref="AD21:AF21"/>
    <mergeCell ref="C20:E20"/>
    <mergeCell ref="F20:F21"/>
    <mergeCell ref="J20:L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26db66-a321-4fb3-b9a7-eb0a90f804f3">
      <Terms xmlns="http://schemas.microsoft.com/office/infopath/2007/PartnerControls"/>
    </lcf76f155ced4ddcb4097134ff3c332f>
    <TaxCatchAll xmlns="36cc2f62-e0d8-4f85-947e-df7f78a36f8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272EACA69DCB468B20DA8BC9C0EEBC" ma:contentTypeVersion="15" ma:contentTypeDescription="Create a new document." ma:contentTypeScope="" ma:versionID="1693891e4f6e05329c637acff85fe618">
  <xsd:schema xmlns:xsd="http://www.w3.org/2001/XMLSchema" xmlns:xs="http://www.w3.org/2001/XMLSchema" xmlns:p="http://schemas.microsoft.com/office/2006/metadata/properties" xmlns:ns2="0926db66-a321-4fb3-b9a7-eb0a90f804f3" xmlns:ns3="36cc2f62-e0d8-4f85-947e-df7f78a36f8c" targetNamespace="http://schemas.microsoft.com/office/2006/metadata/properties" ma:root="true" ma:fieldsID="d73ca2eeff0b9ef414dfeea4948ebe17" ns2:_="" ns3:_="">
    <xsd:import namespace="0926db66-a321-4fb3-b9a7-eb0a90f804f3"/>
    <xsd:import namespace="36cc2f62-e0d8-4f85-947e-df7f78a36f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6db66-a321-4fb3-b9a7-eb0a90f80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945a3b2-0f2d-43ca-8b7d-c5afcc4fe55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cc2f62-e0d8-4f85-947e-df7f78a36f8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a8d980c-928d-4e53-ba16-b7c3446ab188}" ma:internalName="TaxCatchAll" ma:showField="CatchAllData" ma:web="36cc2f62-e0d8-4f85-947e-df7f78a36f8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2635C9-D1EE-498D-B427-4B426AE89725}">
  <ds:schemaRefs>
    <ds:schemaRef ds:uri="http://schemas.microsoft.com/office/2006/metadata/properties"/>
    <ds:schemaRef ds:uri="http://schemas.microsoft.com/office/infopath/2007/PartnerControls"/>
    <ds:schemaRef ds:uri="80ce0003-263f-4a1b-a63b-410eeb6aab9c"/>
    <ds:schemaRef ds:uri="143f0ab3-7b72-48be-b189-b19161133e6a"/>
  </ds:schemaRefs>
</ds:datastoreItem>
</file>

<file path=customXml/itemProps2.xml><?xml version="1.0" encoding="utf-8"?>
<ds:datastoreItem xmlns:ds="http://schemas.openxmlformats.org/officeDocument/2006/customXml" ds:itemID="{EA2E2C7D-3F65-4B65-87FA-EDB4F06410FA}">
  <ds:schemaRefs>
    <ds:schemaRef ds:uri="http://schemas.microsoft.com/sharepoint/v3/contenttype/forms"/>
  </ds:schemaRefs>
</ds:datastoreItem>
</file>

<file path=customXml/itemProps3.xml><?xml version="1.0" encoding="utf-8"?>
<ds:datastoreItem xmlns:ds="http://schemas.openxmlformats.org/officeDocument/2006/customXml" ds:itemID="{FC093EC6-BD10-4830-9DD8-3442874BF60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Sample Table</vt:lpstr>
      <vt:lpstr>Blank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Yamini Dadwal</dc:creator>
  <cp:keywords/>
  <dc:description/>
  <cp:lastModifiedBy>Lourdes  Calderón Ruiz</cp:lastModifiedBy>
  <cp:revision/>
  <dcterms:created xsi:type="dcterms:W3CDTF">2024-04-10T11:03:12Z</dcterms:created>
  <dcterms:modified xsi:type="dcterms:W3CDTF">2024-05-14T08:29:06Z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0x010100C7272EACA69DCB468B20DA8BC9C0EEBC</vt:lpwstr>
  </property>
  <property fmtid="{D5CDD505-2E9C-101B-9397-08002B2CF9AE}" pid="3" name="MediaServiceImageTags">
    <vt:lpwstr/>
  </property>
</Properties>
</file>